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5460" windowWidth="15480" windowHeight="4995" activeTab="0"/>
  </bookViews>
  <sheets>
    <sheet name="Серия KFP-VOON" sheetId="1" r:id="rId1"/>
    <sheet name="ФФП" sheetId="2" r:id="rId2"/>
    <sheet name="Очки за ФФП" sheetId="3" r:id="rId3"/>
  </sheets>
  <definedNames/>
  <calcPr fullCalcOnLoad="1"/>
</workbook>
</file>

<file path=xl/sharedStrings.xml><?xml version="1.0" encoding="utf-8"?>
<sst xmlns="http://schemas.openxmlformats.org/spreadsheetml/2006/main" count="594" uniqueCount="207">
  <si>
    <t>M</t>
  </si>
  <si>
    <t>В</t>
  </si>
  <si>
    <t>Н</t>
  </si>
  <si>
    <t>П</t>
  </si>
  <si>
    <t>О</t>
  </si>
  <si>
    <t>АФК-Кузбасс</t>
  </si>
  <si>
    <t>Профессионалы прогноза</t>
  </si>
  <si>
    <t>Сборная Мегаспорта</t>
  </si>
  <si>
    <t>TOTO SHEVI</t>
  </si>
  <si>
    <t>ВФЛ КБК</t>
  </si>
  <si>
    <t>Fprognoz.com</t>
  </si>
  <si>
    <t>Красно-Белый Израиль (КБИ)</t>
  </si>
  <si>
    <t>CHILE PEPPERS</t>
  </si>
  <si>
    <t>УкрФутбол</t>
  </si>
  <si>
    <t>KFP.RU</t>
  </si>
  <si>
    <t>Одесса</t>
  </si>
  <si>
    <t>Football.By</t>
  </si>
  <si>
    <t>12ua</t>
  </si>
  <si>
    <t>Прей-офф</t>
  </si>
  <si>
    <t>1/8 финала</t>
  </si>
  <si>
    <t>1/4 финала</t>
  </si>
  <si>
    <t>1/2 финала</t>
  </si>
  <si>
    <t>O/10</t>
  </si>
  <si>
    <t>М</t>
  </si>
  <si>
    <t>Команда</t>
  </si>
  <si>
    <t>И</t>
  </si>
  <si>
    <t>ЗМ-ПМ</t>
  </si>
  <si>
    <t>Р/М</t>
  </si>
  <si>
    <t>ИСХ</t>
  </si>
  <si>
    <t>Н/Я</t>
  </si>
  <si>
    <t> 1. </t>
  </si>
  <si>
    <t> 0 </t>
  </si>
  <si>
    <t> 1 </t>
  </si>
  <si>
    <t> 2. </t>
  </si>
  <si>
    <t> 2 </t>
  </si>
  <si>
    <t> 3. </t>
  </si>
  <si>
    <t> 7 </t>
  </si>
  <si>
    <t> 3 </t>
  </si>
  <si>
    <t> 4. </t>
  </si>
  <si>
    <t> 4 </t>
  </si>
  <si>
    <t> +5 </t>
  </si>
  <si>
    <t> 5. </t>
  </si>
  <si>
    <t> 6. </t>
  </si>
  <si>
    <t> 5 </t>
  </si>
  <si>
    <t> 7. </t>
  </si>
  <si>
    <t> +4 </t>
  </si>
  <si>
    <t> 8. </t>
  </si>
  <si>
    <t> -6 </t>
  </si>
  <si>
    <t> 6 </t>
  </si>
  <si>
    <t> -1 </t>
  </si>
  <si>
    <t> +2 </t>
  </si>
  <si>
    <t> -3 </t>
  </si>
  <si>
    <t> -5 </t>
  </si>
  <si>
    <t> -4 </t>
  </si>
  <si>
    <t> -2 </t>
  </si>
  <si>
    <t> -7 </t>
  </si>
  <si>
    <t>Очки за место</t>
  </si>
  <si>
    <t>О/10</t>
  </si>
  <si>
    <t>Бонус</t>
  </si>
  <si>
    <t>ФФП</t>
  </si>
  <si>
    <t>Спартакиада</t>
  </si>
  <si>
    <t>Очки/10</t>
  </si>
  <si>
    <t>Итого</t>
  </si>
  <si>
    <t>бонус</t>
  </si>
  <si>
    <t>очки/10</t>
  </si>
  <si>
    <t>итого</t>
  </si>
  <si>
    <t>Всего</t>
  </si>
  <si>
    <t>Kanonir.Com</t>
  </si>
  <si>
    <t>ТОРПЕДО.РУ</t>
  </si>
  <si>
    <t>BEST FOOTBALL &amp; PARTIZANS</t>
  </si>
  <si>
    <t>FC NOROC</t>
  </si>
  <si>
    <t>КЛФП-Минск</t>
  </si>
  <si>
    <t>7-40</t>
  </si>
  <si>
    <t>Russian Roulette</t>
  </si>
  <si>
    <t>Очки за группу</t>
  </si>
  <si>
    <t>полуфинал</t>
  </si>
  <si>
    <t>Очки за этап</t>
  </si>
  <si>
    <t>Финал и матч за 3-е место</t>
  </si>
  <si>
    <t>Всего за Спартакиаду</t>
  </si>
  <si>
    <t>9-16</t>
  </si>
  <si>
    <t>5-8</t>
  </si>
  <si>
    <t>Хозяева</t>
  </si>
  <si>
    <t>Гости</t>
  </si>
  <si>
    <t>О за выход</t>
  </si>
  <si>
    <t>Группа A</t>
  </si>
  <si>
    <t> 19 - 15 </t>
  </si>
  <si>
    <t> 158 </t>
  </si>
  <si>
    <t> 20 - 13 </t>
  </si>
  <si>
    <t> +7 </t>
  </si>
  <si>
    <t> 166 </t>
  </si>
  <si>
    <t> 20 - 15 </t>
  </si>
  <si>
    <t> 154 </t>
  </si>
  <si>
    <t> 17 - 15 </t>
  </si>
  <si>
    <t> 16 - 21 </t>
  </si>
  <si>
    <t> 148 </t>
  </si>
  <si>
    <t> 17 - 16 </t>
  </si>
  <si>
    <t> +1 </t>
  </si>
  <si>
    <t> 172 </t>
  </si>
  <si>
    <t> 16 - 18 </t>
  </si>
  <si>
    <t> 147 </t>
  </si>
  <si>
    <t> 7 - 19 </t>
  </si>
  <si>
    <t> -12 </t>
  </si>
  <si>
    <t> 122 </t>
  </si>
  <si>
    <t>Группа В</t>
  </si>
  <si>
    <t> 25 - 11 </t>
  </si>
  <si>
    <t> +14 </t>
  </si>
  <si>
    <t> 169 </t>
  </si>
  <si>
    <t> 21 - 16 </t>
  </si>
  <si>
    <t> 156 </t>
  </si>
  <si>
    <t> 18 - 13 </t>
  </si>
  <si>
    <t> 149 </t>
  </si>
  <si>
    <t> 14 - 17 </t>
  </si>
  <si>
    <t> 146 </t>
  </si>
  <si>
    <t> 14 - 21 </t>
  </si>
  <si>
    <t> 15 - 20 </t>
  </si>
  <si>
    <t> 142 </t>
  </si>
  <si>
    <t> 15 - 19 </t>
  </si>
  <si>
    <t> 153 </t>
  </si>
  <si>
    <t> 143 </t>
  </si>
  <si>
    <t>Группа С</t>
  </si>
  <si>
    <t> 22 - 14 </t>
  </si>
  <si>
    <t> +8 </t>
  </si>
  <si>
    <t> 18 - 18 </t>
  </si>
  <si>
    <t> 21 - 14 </t>
  </si>
  <si>
    <t> 15 - 13 </t>
  </si>
  <si>
    <t> 14 - 19 </t>
  </si>
  <si>
    <t> 141 </t>
  </si>
  <si>
    <t> 18 - 20 </t>
  </si>
  <si>
    <t> 140 </t>
  </si>
  <si>
    <t> 16 - 19 </t>
  </si>
  <si>
    <t> 152 </t>
  </si>
  <si>
    <t>Группа D</t>
  </si>
  <si>
    <t> 17 - 10 </t>
  </si>
  <si>
    <t> 126 </t>
  </si>
  <si>
    <t> 15 - 15 </t>
  </si>
  <si>
    <t> 130 </t>
  </si>
  <si>
    <t> 17 - 13 </t>
  </si>
  <si>
    <t> 13 - 16 </t>
  </si>
  <si>
    <t> 12 - 13 </t>
  </si>
  <si>
    <t> 108 </t>
  </si>
  <si>
    <t> 10 - 16 </t>
  </si>
  <si>
    <t> 139 </t>
  </si>
  <si>
    <t> 13 - 14 </t>
  </si>
  <si>
    <t> 157 </t>
  </si>
  <si>
    <t> 0 - 21 </t>
  </si>
  <si>
    <t> -21 </t>
  </si>
  <si>
    <t>КФП Mont Blanc</t>
  </si>
  <si>
    <t>КЛФП "Харьков"</t>
  </si>
  <si>
    <t>АСП "Погоня"</t>
  </si>
  <si>
    <t>КСП "Феникс"</t>
  </si>
  <si>
    <t>Групповой этап</t>
  </si>
  <si>
    <t>RED ARMY</t>
  </si>
  <si>
    <t>ЛитрБол</t>
  </si>
  <si>
    <t>Funkysouls.com</t>
  </si>
  <si>
    <t>КФП "Арсенал"</t>
  </si>
  <si>
    <t>МКСП "Альянс"</t>
  </si>
  <si>
    <t>ФК "Форвард"</t>
  </si>
  <si>
    <t>Voon.ru</t>
  </si>
  <si>
    <t>ФК БОЧКИ</t>
  </si>
  <si>
    <t>ОвС</t>
  </si>
  <si>
    <t>Серия KFP-VOON 2009-2010</t>
  </si>
  <si>
    <t>29-31</t>
  </si>
  <si>
    <t>25-28</t>
  </si>
  <si>
    <t>17-20</t>
  </si>
  <si>
    <t>21-24</t>
  </si>
  <si>
    <t>24-24</t>
  </si>
  <si>
    <t>-</t>
  </si>
  <si>
    <t>2:3 (11-12)</t>
  </si>
  <si>
    <t>2:1 (10-9)</t>
  </si>
  <si>
    <t>5:2 (15-11)</t>
  </si>
  <si>
    <t>2:2 (12-12)</t>
  </si>
  <si>
    <t>2:1 (15-14)</t>
  </si>
  <si>
    <t>2:2 (9-9)</t>
  </si>
  <si>
    <t>2:0 (14-12)</t>
  </si>
  <si>
    <t>2:2 (11-11)</t>
  </si>
  <si>
    <t>2:4 (22-26)</t>
  </si>
  <si>
    <t>1:2 (27-30)</t>
  </si>
  <si>
    <t>0:4 (26-30)</t>
  </si>
  <si>
    <t>1:2 (26-27)</t>
  </si>
  <si>
    <t>1:3 (18-25)</t>
  </si>
  <si>
    <t>4:2 (24-21)</t>
  </si>
  <si>
    <t>2:3 (22-23)</t>
  </si>
  <si>
    <t>3:0 (23-18)</t>
  </si>
  <si>
    <t>1:4 (33-36)</t>
  </si>
  <si>
    <t>1:3 (34-37)</t>
  </si>
  <si>
    <t>1:5 (34-40)</t>
  </si>
  <si>
    <t>4:1 (32-28)</t>
  </si>
  <si>
    <t>3:2 (29-26)</t>
  </si>
  <si>
    <t>0:7 (22-23)</t>
  </si>
  <si>
    <t>0:5 (28-37)</t>
  </si>
  <si>
    <t>1:3 (25-30)</t>
  </si>
  <si>
    <t>2:0 (28-23)</t>
  </si>
  <si>
    <t>6:0 (37-26)</t>
  </si>
  <si>
    <t>3:2 (30-30)</t>
  </si>
  <si>
    <t>1:5 (21-25)</t>
  </si>
  <si>
    <t>2:2 (20-17)</t>
  </si>
  <si>
    <t>1:0 (20-19)</t>
  </si>
  <si>
    <t>5:1 (29-22)</t>
  </si>
  <si>
    <t>4:0 (28-22)</t>
  </si>
  <si>
    <t>4:1 (37-29)</t>
  </si>
  <si>
    <t>1:5 (32-37)</t>
  </si>
  <si>
    <t>0:4 (25-32)</t>
  </si>
  <si>
    <t>ФИНАЛ</t>
  </si>
  <si>
    <t>5:1 (25-17)</t>
  </si>
  <si>
    <t>2:4 (28-30)</t>
  </si>
  <si>
    <t>1:3 (18-22)</t>
  </si>
  <si>
    <t>3-4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</si>
</sst>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0"/>
      <color indexed="9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168" fontId="7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3" xfId="0" applyFont="1" applyBorder="1" applyAlignment="1">
      <alignment horizontal="right" wrapText="1"/>
    </xf>
    <xf numFmtId="0" fontId="7" fillId="5" borderId="3" xfId="0" applyFont="1" applyFill="1" applyBorder="1" applyAlignment="1">
      <alignment horizontal="right" wrapText="1"/>
    </xf>
    <xf numFmtId="0" fontId="7" fillId="6" borderId="3" xfId="0" applyFont="1" applyFill="1" applyBorder="1" applyAlignment="1">
      <alignment horizontal="right" wrapText="1"/>
    </xf>
    <xf numFmtId="0" fontId="11" fillId="7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0" fontId="7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/>
    </xf>
    <xf numFmtId="168" fontId="8" fillId="6" borderId="2" xfId="0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right" wrapText="1"/>
    </xf>
    <xf numFmtId="168" fontId="5" fillId="0" borderId="2" xfId="0" applyNumberFormat="1" applyFont="1" applyBorder="1" applyAlignment="1">
      <alignment horizontal="center"/>
    </xf>
    <xf numFmtId="168" fontId="5" fillId="6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center"/>
    </xf>
    <xf numFmtId="168" fontId="8" fillId="5" borderId="2" xfId="0" applyNumberFormat="1" applyFont="1" applyFill="1" applyBorder="1" applyAlignment="1">
      <alignment horizontal="center"/>
    </xf>
    <xf numFmtId="168" fontId="5" fillId="5" borderId="2" xfId="0" applyNumberFormat="1" applyFont="1" applyFill="1" applyBorder="1" applyAlignment="1">
      <alignment horizontal="center"/>
    </xf>
    <xf numFmtId="0" fontId="10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horizontal="center"/>
    </xf>
    <xf numFmtId="168" fontId="8" fillId="8" borderId="2" xfId="0" applyNumberFormat="1" applyFont="1" applyFill="1" applyBorder="1" applyAlignment="1">
      <alignment horizontal="center"/>
    </xf>
    <xf numFmtId="168" fontId="0" fillId="8" borderId="2" xfId="0" applyNumberFormat="1" applyFont="1" applyFill="1" applyBorder="1" applyAlignment="1">
      <alignment horizontal="center"/>
    </xf>
    <xf numFmtId="168" fontId="5" fillId="8" borderId="2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wrapText="1"/>
    </xf>
    <xf numFmtId="0" fontId="6" fillId="9" borderId="8" xfId="0" applyFont="1" applyFill="1" applyBorder="1" applyAlignment="1">
      <alignment wrapText="1"/>
    </xf>
    <xf numFmtId="0" fontId="0" fillId="0" borderId="0" xfId="0" applyAlignment="1">
      <alignment/>
    </xf>
    <xf numFmtId="0" fontId="6" fillId="3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6" fillId="9" borderId="1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9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20" fontId="7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1" fillId="7" borderId="5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F29" sqref="F29"/>
    </sheetView>
  </sheetViews>
  <sheetFormatPr defaultColWidth="9.00390625" defaultRowHeight="12.75"/>
  <cols>
    <col min="1" max="1" width="5.375" style="15" customWidth="1"/>
    <col min="2" max="2" width="37.00390625" style="0" customWidth="1"/>
    <col min="3" max="4" width="10.75390625" style="1" customWidth="1"/>
    <col min="5" max="6" width="10.75390625" style="8" customWidth="1"/>
    <col min="7" max="8" width="10.75390625" style="1" customWidth="1"/>
    <col min="9" max="9" width="10.75390625" style="8" customWidth="1"/>
    <col min="10" max="11" width="10.75390625" style="1" customWidth="1"/>
  </cols>
  <sheetData>
    <row r="1" spans="1:11" ht="21" thickBot="1">
      <c r="A1" s="69" t="s">
        <v>160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3.5" thickBot="1">
      <c r="A2" s="70" t="s">
        <v>23</v>
      </c>
      <c r="B2" s="70" t="s">
        <v>24</v>
      </c>
      <c r="C2" s="72" t="s">
        <v>59</v>
      </c>
      <c r="D2" s="73"/>
      <c r="E2" s="73"/>
      <c r="F2" s="74"/>
      <c r="G2" s="72" t="s">
        <v>60</v>
      </c>
      <c r="H2" s="73"/>
      <c r="I2" s="73"/>
      <c r="J2" s="74"/>
      <c r="K2" s="70" t="s">
        <v>66</v>
      </c>
    </row>
    <row r="3" spans="1:11" ht="26.25" thickBot="1">
      <c r="A3" s="71"/>
      <c r="B3" s="71"/>
      <c r="C3" s="13" t="s">
        <v>56</v>
      </c>
      <c r="D3" s="13" t="s">
        <v>58</v>
      </c>
      <c r="E3" s="14" t="s">
        <v>61</v>
      </c>
      <c r="F3" s="14" t="s">
        <v>62</v>
      </c>
      <c r="G3" s="13" t="s">
        <v>56</v>
      </c>
      <c r="H3" s="13" t="s">
        <v>63</v>
      </c>
      <c r="I3" s="14" t="s">
        <v>64</v>
      </c>
      <c r="J3" s="13" t="s">
        <v>65</v>
      </c>
      <c r="K3" s="71"/>
    </row>
    <row r="4" spans="1:14" ht="13.5" thickBot="1">
      <c r="A4" s="17">
        <v>1</v>
      </c>
      <c r="B4" s="33" t="s">
        <v>154</v>
      </c>
      <c r="C4" s="34">
        <f>VLOOKUP($B4,'Очки за ФФП'!$B$4:$O$35,12,0)</f>
        <v>31</v>
      </c>
      <c r="D4" s="34">
        <f>VLOOKUP($B4,'Очки за ФФП'!$B$4:$O$35,14,0)</f>
        <v>4</v>
      </c>
      <c r="E4" s="34">
        <f>VLOOKUP($B4,'Очки за ФФП'!$B$4:$O$35,13,0)</f>
        <v>3.5</v>
      </c>
      <c r="F4" s="35">
        <f aca="true" t="shared" si="0" ref="F4:F34">SUM(C4:E4)</f>
        <v>38.5</v>
      </c>
      <c r="G4" s="34"/>
      <c r="H4" s="34"/>
      <c r="I4" s="34"/>
      <c r="J4" s="35"/>
      <c r="K4" s="36">
        <f aca="true" t="shared" si="1" ref="K4:K34">F4+J4</f>
        <v>38.5</v>
      </c>
      <c r="M4" s="4"/>
      <c r="N4" s="4"/>
    </row>
    <row r="5" spans="1:14" ht="13.5" thickBot="1">
      <c r="A5" s="29">
        <v>2</v>
      </c>
      <c r="B5" s="37" t="s">
        <v>67</v>
      </c>
      <c r="C5" s="38">
        <f>VLOOKUP($B5,'Очки за ФФП'!$B$4:$O$35,12,0)</f>
        <v>30</v>
      </c>
      <c r="D5" s="38">
        <f>VLOOKUP($B5,'Очки за ФФП'!$B$4:$O$35,14,0)</f>
        <v>2</v>
      </c>
      <c r="E5" s="38">
        <f>VLOOKUP($B5,'Очки за ФФП'!$B$4:$O$35,13,0)</f>
        <v>3.1</v>
      </c>
      <c r="F5" s="39">
        <f t="shared" si="0"/>
        <v>35.1</v>
      </c>
      <c r="G5" s="38"/>
      <c r="H5" s="38"/>
      <c r="I5" s="38"/>
      <c r="J5" s="40"/>
      <c r="K5" s="41">
        <f t="shared" si="1"/>
        <v>35.1</v>
      </c>
      <c r="M5" s="4"/>
      <c r="N5" s="4"/>
    </row>
    <row r="6" spans="1:14" ht="13.5" thickBot="1">
      <c r="A6" s="18">
        <v>3</v>
      </c>
      <c r="B6" s="26" t="s">
        <v>68</v>
      </c>
      <c r="C6" s="27">
        <f>VLOOKUP($B6,'Очки за ФФП'!$B$4:$O$35,12,0)</f>
        <v>28.5</v>
      </c>
      <c r="D6" s="27">
        <f>VLOOKUP($B6,'Очки за ФФП'!$B$4:$O$35,14,0)</f>
        <v>1</v>
      </c>
      <c r="E6" s="27">
        <f>VLOOKUP($B6,'Очки за ФФП'!$B$4:$O$35,13,0)</f>
        <v>3</v>
      </c>
      <c r="F6" s="28">
        <f t="shared" si="0"/>
        <v>32.5</v>
      </c>
      <c r="G6" s="27"/>
      <c r="H6" s="27"/>
      <c r="I6" s="27"/>
      <c r="J6" s="28"/>
      <c r="K6" s="31">
        <f t="shared" si="1"/>
        <v>32.5</v>
      </c>
      <c r="M6" s="4"/>
      <c r="N6" s="4"/>
    </row>
    <row r="7" spans="1:14" ht="13.5" thickBot="1">
      <c r="A7" s="16">
        <v>4</v>
      </c>
      <c r="B7" s="5" t="s">
        <v>15</v>
      </c>
      <c r="C7" s="67">
        <f>VLOOKUP($B7,'Очки за ФФП'!$B$4:$O$35,12,0)</f>
        <v>28.5</v>
      </c>
      <c r="D7" s="67">
        <f>VLOOKUP($B7,'Очки за ФФП'!$B$4:$O$35,14,0)</f>
        <v>1</v>
      </c>
      <c r="E7" s="67">
        <f>VLOOKUP($B7,'Очки за ФФП'!$B$4:$O$35,13,0)</f>
        <v>2.5</v>
      </c>
      <c r="F7" s="7">
        <f t="shared" si="0"/>
        <v>32</v>
      </c>
      <c r="G7" s="6"/>
      <c r="H7" s="6"/>
      <c r="I7" s="6"/>
      <c r="J7" s="7"/>
      <c r="K7" s="30">
        <f t="shared" si="1"/>
        <v>32</v>
      </c>
      <c r="M7" s="4"/>
      <c r="N7" s="4"/>
    </row>
    <row r="8" spans="1:14" ht="13.5" thickBot="1">
      <c r="A8" s="16">
        <v>5</v>
      </c>
      <c r="B8" s="5" t="s">
        <v>12</v>
      </c>
      <c r="C8" s="67">
        <f>VLOOKUP($B8,'Очки за ФФП'!$B$4:$O$35,12,0)</f>
        <v>25.5</v>
      </c>
      <c r="D8" s="67">
        <f>VLOOKUP($B8,'Очки за ФФП'!$B$4:$O$35,14,0)</f>
        <v>0</v>
      </c>
      <c r="E8" s="67">
        <f>VLOOKUP($B8,'Очки за ФФП'!$B$4:$O$35,13,0)</f>
        <v>2.6</v>
      </c>
      <c r="F8" s="7">
        <f t="shared" si="0"/>
        <v>28.1</v>
      </c>
      <c r="G8" s="6"/>
      <c r="H8" s="6"/>
      <c r="I8" s="6"/>
      <c r="J8" s="7"/>
      <c r="K8" s="30">
        <f t="shared" si="1"/>
        <v>28.1</v>
      </c>
      <c r="M8" s="4"/>
      <c r="N8" s="4"/>
    </row>
    <row r="9" spans="1:14" ht="13.5" thickBot="1">
      <c r="A9" s="16">
        <v>6</v>
      </c>
      <c r="B9" s="5" t="s">
        <v>17</v>
      </c>
      <c r="C9" s="67">
        <f>VLOOKUP($B9,'Очки за ФФП'!$B$4:$O$35,12,0)</f>
        <v>25.5</v>
      </c>
      <c r="D9" s="67">
        <f>VLOOKUP($B9,'Очки за ФФП'!$B$4:$O$35,14,0)</f>
        <v>0</v>
      </c>
      <c r="E9" s="67">
        <f>VLOOKUP($B9,'Очки за ФФП'!$B$4:$O$35,13,0)</f>
        <v>1.9000000000000001</v>
      </c>
      <c r="F9" s="7">
        <f t="shared" si="0"/>
        <v>27.4</v>
      </c>
      <c r="G9" s="6"/>
      <c r="H9" s="6"/>
      <c r="I9" s="6"/>
      <c r="J9" s="7"/>
      <c r="K9" s="30">
        <f t="shared" si="1"/>
        <v>27.4</v>
      </c>
      <c r="M9" s="4"/>
      <c r="N9" s="4"/>
    </row>
    <row r="10" spans="1:13" ht="13.5" thickBot="1">
      <c r="A10" s="16">
        <v>7</v>
      </c>
      <c r="B10" s="5" t="s">
        <v>16</v>
      </c>
      <c r="C10" s="67">
        <f>VLOOKUP($B10,'Очки за ФФП'!$B$4:$O$35,12,0)</f>
        <v>25.5</v>
      </c>
      <c r="D10" s="67">
        <f>VLOOKUP($B10,'Очки за ФФП'!$B$4:$O$35,14,0)</f>
        <v>0</v>
      </c>
      <c r="E10" s="67">
        <f>VLOOKUP($B10,'Очки за ФФП'!$B$4:$O$35,13,0)</f>
        <v>1.8</v>
      </c>
      <c r="F10" s="7">
        <f t="shared" si="0"/>
        <v>27.3</v>
      </c>
      <c r="G10" s="6"/>
      <c r="H10" s="6"/>
      <c r="I10" s="6"/>
      <c r="J10" s="7"/>
      <c r="K10" s="30">
        <f t="shared" si="1"/>
        <v>27.3</v>
      </c>
      <c r="M10" s="4"/>
    </row>
    <row r="11" spans="1:13" ht="13.5" thickBot="1">
      <c r="A11" s="16">
        <v>8</v>
      </c>
      <c r="B11" s="5" t="s">
        <v>70</v>
      </c>
      <c r="C11" s="67">
        <f>VLOOKUP($B11,'Очки за ФФП'!$B$4:$O$35,12,0)</f>
        <v>25.5</v>
      </c>
      <c r="D11" s="67">
        <f>VLOOKUP($B11,'Очки за ФФП'!$B$4:$O$35,14,0)</f>
        <v>0</v>
      </c>
      <c r="E11" s="67">
        <f>VLOOKUP($B11,'Очки за ФФП'!$B$4:$O$35,13,0)</f>
        <v>1.4</v>
      </c>
      <c r="F11" s="7">
        <f t="shared" si="0"/>
        <v>26.9</v>
      </c>
      <c r="G11" s="6"/>
      <c r="H11" s="6"/>
      <c r="I11" s="6"/>
      <c r="J11" s="7"/>
      <c r="K11" s="30">
        <f t="shared" si="1"/>
        <v>26.9</v>
      </c>
      <c r="M11" s="4"/>
    </row>
    <row r="12" spans="1:13" ht="13.5" thickBot="1">
      <c r="A12" s="16">
        <v>9</v>
      </c>
      <c r="B12" s="5" t="s">
        <v>153</v>
      </c>
      <c r="C12" s="67">
        <f>VLOOKUP($B12,'Очки за ФФП'!$B$4:$O$35,12,0)</f>
        <v>19.5</v>
      </c>
      <c r="D12" s="67">
        <f>VLOOKUP($B12,'Очки за ФФП'!$B$4:$O$35,14,0)</f>
        <v>0</v>
      </c>
      <c r="E12" s="67">
        <f>VLOOKUP($B12,'Очки за ФФП'!$B$4:$O$35,13,0)</f>
        <v>1.8</v>
      </c>
      <c r="F12" s="7">
        <f t="shared" si="0"/>
        <v>21.3</v>
      </c>
      <c r="G12" s="6"/>
      <c r="H12" s="6"/>
      <c r="I12" s="6"/>
      <c r="J12" s="7"/>
      <c r="K12" s="30">
        <f>F12+J12</f>
        <v>21.3</v>
      </c>
      <c r="M12" s="4"/>
    </row>
    <row r="13" spans="1:13" ht="13.5" thickBot="1">
      <c r="A13" s="16">
        <v>10</v>
      </c>
      <c r="B13" s="5" t="s">
        <v>13</v>
      </c>
      <c r="C13" s="67">
        <f>VLOOKUP($B13,'Очки за ФФП'!$B$4:$O$35,12,0)</f>
        <v>19.5</v>
      </c>
      <c r="D13" s="67">
        <f>VLOOKUP($B13,'Очки за ФФП'!$B$4:$O$35,14,0)</f>
        <v>0</v>
      </c>
      <c r="E13" s="67">
        <f>VLOOKUP($B13,'Очки за ФФП'!$B$4:$O$35,13,0)</f>
        <v>1.6</v>
      </c>
      <c r="F13" s="7">
        <f t="shared" si="0"/>
        <v>21.1</v>
      </c>
      <c r="G13" s="6"/>
      <c r="H13" s="6"/>
      <c r="I13" s="6"/>
      <c r="J13" s="7"/>
      <c r="K13" s="30">
        <f>F13+J13</f>
        <v>21.1</v>
      </c>
      <c r="M13" s="4"/>
    </row>
    <row r="14" spans="1:13" ht="13.5" thickBot="1">
      <c r="A14" s="16">
        <v>11</v>
      </c>
      <c r="B14" s="5" t="s">
        <v>73</v>
      </c>
      <c r="C14" s="67">
        <f>VLOOKUP($B14,'Очки за ФФП'!$B$4:$O$35,12,0)</f>
        <v>19.5</v>
      </c>
      <c r="D14" s="67">
        <f>VLOOKUP($B14,'Очки за ФФП'!$B$4:$O$35,14,0)</f>
        <v>0</v>
      </c>
      <c r="E14" s="67">
        <f>VLOOKUP($B14,'Очки за ФФП'!$B$4:$O$35,13,0)</f>
        <v>1.6</v>
      </c>
      <c r="F14" s="7">
        <f t="shared" si="0"/>
        <v>21.1</v>
      </c>
      <c r="G14" s="6"/>
      <c r="H14" s="6"/>
      <c r="I14" s="6"/>
      <c r="J14" s="7"/>
      <c r="K14" s="30">
        <f t="shared" si="1"/>
        <v>21.1</v>
      </c>
      <c r="M14" s="4"/>
    </row>
    <row r="15" spans="1:13" ht="13.5" thickBot="1">
      <c r="A15" s="16">
        <v>12</v>
      </c>
      <c r="B15" s="5" t="s">
        <v>155</v>
      </c>
      <c r="C15" s="67">
        <f>VLOOKUP($B15,'Очки за ФФП'!$B$4:$O$35,12,0)</f>
        <v>19.5</v>
      </c>
      <c r="D15" s="67">
        <f>VLOOKUP($B15,'Очки за ФФП'!$B$4:$O$35,14,0)</f>
        <v>0</v>
      </c>
      <c r="E15" s="67">
        <f>VLOOKUP($B15,'Очки за ФФП'!$B$4:$O$35,13,0)</f>
        <v>1.6</v>
      </c>
      <c r="F15" s="7">
        <f t="shared" si="0"/>
        <v>21.1</v>
      </c>
      <c r="G15" s="6"/>
      <c r="H15" s="6"/>
      <c r="I15" s="6"/>
      <c r="J15" s="7"/>
      <c r="K15" s="30">
        <f t="shared" si="1"/>
        <v>21.1</v>
      </c>
      <c r="M15" s="4"/>
    </row>
    <row r="16" spans="1:13" ht="13.5" thickBot="1">
      <c r="A16" s="16">
        <v>13</v>
      </c>
      <c r="B16" s="5" t="s">
        <v>147</v>
      </c>
      <c r="C16" s="67">
        <f>VLOOKUP($B16,'Очки за ФФП'!$B$4:$O$35,12,0)</f>
        <v>19.5</v>
      </c>
      <c r="D16" s="67">
        <f>VLOOKUP($B16,'Очки за ФФП'!$B$4:$O$35,14,0)</f>
        <v>0</v>
      </c>
      <c r="E16" s="67">
        <f>VLOOKUP($B16,'Очки за ФФП'!$B$4:$O$35,13,0)</f>
        <v>1.4000000000000001</v>
      </c>
      <c r="F16" s="7">
        <f t="shared" si="0"/>
        <v>20.9</v>
      </c>
      <c r="G16" s="6"/>
      <c r="H16" s="6"/>
      <c r="I16" s="6"/>
      <c r="J16" s="7"/>
      <c r="K16" s="30">
        <f t="shared" si="1"/>
        <v>20.9</v>
      </c>
      <c r="M16" s="4"/>
    </row>
    <row r="17" spans="1:13" ht="13.5" thickBot="1">
      <c r="A17" s="16">
        <v>14</v>
      </c>
      <c r="B17" s="5" t="s">
        <v>146</v>
      </c>
      <c r="C17" s="67">
        <f>VLOOKUP($B17,'Очки за ФФП'!$B$4:$O$35,12,0)</f>
        <v>19.5</v>
      </c>
      <c r="D17" s="67">
        <f>VLOOKUP($B17,'Очки за ФФП'!$B$4:$O$35,14,0)</f>
        <v>0</v>
      </c>
      <c r="E17" s="67">
        <f>VLOOKUP($B17,'Очки за ФФП'!$B$4:$O$35,13,0)</f>
        <v>1.4</v>
      </c>
      <c r="F17" s="7">
        <f t="shared" si="0"/>
        <v>20.9</v>
      </c>
      <c r="G17" s="6"/>
      <c r="H17" s="6"/>
      <c r="I17" s="6"/>
      <c r="J17" s="7"/>
      <c r="K17" s="30">
        <f t="shared" si="1"/>
        <v>20.9</v>
      </c>
      <c r="M17" s="4"/>
    </row>
    <row r="18" spans="1:13" ht="13.5" thickBot="1">
      <c r="A18" s="16">
        <v>15</v>
      </c>
      <c r="B18" s="5" t="s">
        <v>9</v>
      </c>
      <c r="C18" s="67">
        <f>VLOOKUP($B18,'Очки за ФФП'!$B$4:$O$35,12,0)</f>
        <v>19.5</v>
      </c>
      <c r="D18" s="67">
        <f>VLOOKUP($B18,'Очки за ФФП'!$B$4:$O$35,14,0)</f>
        <v>0</v>
      </c>
      <c r="E18" s="67">
        <f>VLOOKUP($B18,'Очки за ФФП'!$B$4:$O$35,13,0)</f>
        <v>1.3</v>
      </c>
      <c r="F18" s="7">
        <f t="shared" si="0"/>
        <v>20.8</v>
      </c>
      <c r="G18" s="6"/>
      <c r="H18" s="6"/>
      <c r="I18" s="6"/>
      <c r="J18" s="7"/>
      <c r="K18" s="30">
        <f t="shared" si="1"/>
        <v>20.8</v>
      </c>
      <c r="M18" s="4"/>
    </row>
    <row r="19" spans="1:13" ht="13.5" thickBot="1">
      <c r="A19" s="16">
        <v>16</v>
      </c>
      <c r="B19" s="5" t="s">
        <v>69</v>
      </c>
      <c r="C19" s="67">
        <f>VLOOKUP($B19,'Очки за ФФП'!$B$4:$O$35,12,0)</f>
        <v>19.5</v>
      </c>
      <c r="D19" s="67">
        <f>VLOOKUP($B19,'Очки за ФФП'!$B$4:$O$35,14,0)</f>
        <v>0</v>
      </c>
      <c r="E19" s="67">
        <f>VLOOKUP($B19,'Очки за ФФП'!$B$4:$O$35,13,0)</f>
        <v>1</v>
      </c>
      <c r="F19" s="7">
        <f t="shared" si="0"/>
        <v>20.5</v>
      </c>
      <c r="G19" s="6"/>
      <c r="H19" s="6"/>
      <c r="I19" s="6"/>
      <c r="J19" s="7"/>
      <c r="K19" s="30">
        <f t="shared" si="1"/>
        <v>20.5</v>
      </c>
      <c r="M19" s="4"/>
    </row>
    <row r="20" spans="1:13" ht="13.5" thickBot="1">
      <c r="A20" s="16">
        <v>17</v>
      </c>
      <c r="B20" s="5" t="s">
        <v>8</v>
      </c>
      <c r="C20" s="67">
        <f>VLOOKUP($B20,'Очки за ФФП'!$B$4:$O$35,12,0)</f>
        <v>13.5</v>
      </c>
      <c r="D20" s="67">
        <f>VLOOKUP($B20,'Очки за ФФП'!$B$4:$O$35,14,0)</f>
        <v>0</v>
      </c>
      <c r="E20" s="67">
        <f>VLOOKUP($B20,'Очки за ФФП'!$B$4:$O$35,13,0)</f>
        <v>0.9</v>
      </c>
      <c r="F20" s="7">
        <f t="shared" si="0"/>
        <v>14.4</v>
      </c>
      <c r="G20" s="6"/>
      <c r="H20" s="6"/>
      <c r="I20" s="6"/>
      <c r="J20" s="7"/>
      <c r="K20" s="30">
        <f t="shared" si="1"/>
        <v>14.4</v>
      </c>
      <c r="M20" s="4"/>
    </row>
    <row r="21" spans="1:13" ht="13.5" thickBot="1">
      <c r="A21" s="16">
        <v>18</v>
      </c>
      <c r="B21" s="5" t="s">
        <v>7</v>
      </c>
      <c r="C21" s="67">
        <f>VLOOKUP($B21,'Очки за ФФП'!$B$4:$O$35,12,0)</f>
        <v>13.5</v>
      </c>
      <c r="D21" s="67">
        <f>VLOOKUP($B21,'Очки за ФФП'!$B$4:$O$35,14,0)</f>
        <v>0</v>
      </c>
      <c r="E21" s="67">
        <f>VLOOKUP($B21,'Очки за ФФП'!$B$4:$O$35,13,0)</f>
        <v>0.9</v>
      </c>
      <c r="F21" s="7">
        <f t="shared" si="0"/>
        <v>14.4</v>
      </c>
      <c r="G21" s="6"/>
      <c r="H21" s="6"/>
      <c r="I21" s="6"/>
      <c r="J21" s="7"/>
      <c r="K21" s="30">
        <f t="shared" si="1"/>
        <v>14.4</v>
      </c>
      <c r="M21" s="4"/>
    </row>
    <row r="22" spans="1:13" ht="13.5" thickBot="1">
      <c r="A22" s="16">
        <v>19</v>
      </c>
      <c r="B22" s="5" t="s">
        <v>156</v>
      </c>
      <c r="C22" s="67">
        <f>VLOOKUP($B22,'Очки за ФФП'!$B$4:$O$35,12,0)</f>
        <v>13.5</v>
      </c>
      <c r="D22" s="67">
        <f>VLOOKUP($B22,'Очки за ФФП'!$B$4:$O$35,14,0)</f>
        <v>0</v>
      </c>
      <c r="E22" s="67">
        <f>VLOOKUP($B22,'Очки за ФФП'!$B$4:$O$35,13,0)</f>
        <v>0.8</v>
      </c>
      <c r="F22" s="7">
        <f t="shared" si="0"/>
        <v>14.3</v>
      </c>
      <c r="G22" s="6"/>
      <c r="H22" s="6"/>
      <c r="I22" s="6"/>
      <c r="J22" s="7"/>
      <c r="K22" s="30">
        <f t="shared" si="1"/>
        <v>14.3</v>
      </c>
      <c r="M22" s="4"/>
    </row>
    <row r="23" spans="1:13" ht="13.5" thickBot="1">
      <c r="A23" s="16">
        <v>20</v>
      </c>
      <c r="B23" s="5" t="s">
        <v>6</v>
      </c>
      <c r="C23" s="67">
        <f>VLOOKUP($B23,'Очки за ФФП'!$B$4:$O$35,12,0)</f>
        <v>13.5</v>
      </c>
      <c r="D23" s="67">
        <f>VLOOKUP($B23,'Очки за ФФП'!$B$4:$O$35,14,0)</f>
        <v>0</v>
      </c>
      <c r="E23" s="67">
        <f>VLOOKUP($B23,'Очки за ФФП'!$B$4:$O$35,13,0)</f>
        <v>0.7</v>
      </c>
      <c r="F23" s="7">
        <f t="shared" si="0"/>
        <v>14.2</v>
      </c>
      <c r="G23" s="6"/>
      <c r="H23" s="6"/>
      <c r="I23" s="6"/>
      <c r="J23" s="7"/>
      <c r="K23" s="30">
        <f t="shared" si="1"/>
        <v>14.2</v>
      </c>
      <c r="M23" s="4"/>
    </row>
    <row r="24" spans="1:13" ht="13.5" thickBot="1">
      <c r="A24" s="16">
        <v>21</v>
      </c>
      <c r="B24" s="5" t="s">
        <v>148</v>
      </c>
      <c r="C24" s="67">
        <f>VLOOKUP($B24,'Очки за ФФП'!$B$4:$O$35,12,0)</f>
        <v>9.5</v>
      </c>
      <c r="D24" s="67">
        <f>VLOOKUP($B24,'Очки за ФФП'!$B$4:$O$35,14,0)</f>
        <v>0</v>
      </c>
      <c r="E24" s="67">
        <f>VLOOKUP($B24,'Очки за ФФП'!$B$4:$O$35,13,0)</f>
        <v>0.8</v>
      </c>
      <c r="F24" s="7">
        <f t="shared" si="0"/>
        <v>10.3</v>
      </c>
      <c r="G24" s="6"/>
      <c r="H24" s="6"/>
      <c r="I24" s="6"/>
      <c r="J24" s="7"/>
      <c r="K24" s="30">
        <f t="shared" si="1"/>
        <v>10.3</v>
      </c>
      <c r="M24" s="4"/>
    </row>
    <row r="25" spans="1:13" ht="13.5" thickBot="1">
      <c r="A25" s="16">
        <v>22</v>
      </c>
      <c r="B25" s="5" t="s">
        <v>151</v>
      </c>
      <c r="C25" s="67">
        <f>VLOOKUP($B25,'Очки за ФФП'!$B$4:$O$35,12,0)</f>
        <v>9.5</v>
      </c>
      <c r="D25" s="67">
        <f>VLOOKUP($B25,'Очки за ФФП'!$B$4:$O$35,14,0)</f>
        <v>0</v>
      </c>
      <c r="E25" s="67">
        <f>VLOOKUP($B25,'Очки за ФФП'!$B$4:$O$35,13,0)</f>
        <v>0.7</v>
      </c>
      <c r="F25" s="7">
        <f t="shared" si="0"/>
        <v>10.2</v>
      </c>
      <c r="G25" s="6"/>
      <c r="H25" s="6"/>
      <c r="I25" s="6"/>
      <c r="J25" s="7"/>
      <c r="K25" s="30">
        <f t="shared" si="1"/>
        <v>10.2</v>
      </c>
      <c r="M25" s="4"/>
    </row>
    <row r="26" spans="1:13" ht="13.5" thickBot="1">
      <c r="A26" s="16">
        <v>23</v>
      </c>
      <c r="B26" s="5" t="s">
        <v>72</v>
      </c>
      <c r="C26" s="67">
        <f>VLOOKUP($B26,'Очки за ФФП'!$B$4:$O$35,12,0)</f>
        <v>9.5</v>
      </c>
      <c r="D26" s="67">
        <f>VLOOKUP($B26,'Очки за ФФП'!$B$4:$O$35,14,0)</f>
        <v>0</v>
      </c>
      <c r="E26" s="67">
        <f>VLOOKUP($B26,'Очки за ФФП'!$B$4:$O$35,13,0)</f>
        <v>0.7</v>
      </c>
      <c r="F26" s="7">
        <f t="shared" si="0"/>
        <v>10.2</v>
      </c>
      <c r="G26" s="6"/>
      <c r="H26" s="6"/>
      <c r="I26" s="6"/>
      <c r="J26" s="7"/>
      <c r="K26" s="30">
        <f t="shared" si="1"/>
        <v>10.2</v>
      </c>
      <c r="M26" s="4"/>
    </row>
    <row r="27" spans="1:11" ht="13.5" thickBot="1">
      <c r="A27" s="16">
        <v>24</v>
      </c>
      <c r="B27" s="5" t="s">
        <v>71</v>
      </c>
      <c r="C27" s="67">
        <f>VLOOKUP($B27,'Очки за ФФП'!$B$4:$O$35,12,0)</f>
        <v>9.5</v>
      </c>
      <c r="D27" s="67">
        <f>VLOOKUP($B27,'Очки за ФФП'!$B$4:$O$35,14,0)</f>
        <v>0</v>
      </c>
      <c r="E27" s="67">
        <f>VLOOKUP($B27,'Очки за ФФП'!$B$4:$O$35,13,0)</f>
        <v>0.7</v>
      </c>
      <c r="F27" s="7">
        <f t="shared" si="0"/>
        <v>10.2</v>
      </c>
      <c r="G27" s="6"/>
      <c r="H27" s="6"/>
      <c r="I27" s="6"/>
      <c r="J27" s="7"/>
      <c r="K27" s="30">
        <f t="shared" si="1"/>
        <v>10.2</v>
      </c>
    </row>
    <row r="28" spans="1:11" ht="13.5" thickBot="1">
      <c r="A28" s="16">
        <v>25</v>
      </c>
      <c r="B28" s="5" t="s">
        <v>14</v>
      </c>
      <c r="C28" s="67">
        <f>VLOOKUP($B28,'Очки за ФФП'!$B$4:$O$35,12,0)</f>
        <v>5.5</v>
      </c>
      <c r="D28" s="67">
        <f>VLOOKUP($B28,'Очки за ФФП'!$B$4:$O$35,14,0)</f>
        <v>0</v>
      </c>
      <c r="E28" s="67">
        <f>VLOOKUP($B28,'Очки за ФФП'!$B$4:$O$35,13,0)</f>
        <v>0.7</v>
      </c>
      <c r="F28" s="7">
        <f t="shared" si="0"/>
        <v>6.2</v>
      </c>
      <c r="G28" s="6"/>
      <c r="H28" s="6"/>
      <c r="I28" s="6"/>
      <c r="J28" s="7"/>
      <c r="K28" s="30">
        <f t="shared" si="1"/>
        <v>6.2</v>
      </c>
    </row>
    <row r="29" spans="1:11" ht="13.5" thickBot="1">
      <c r="A29" s="16">
        <v>26</v>
      </c>
      <c r="B29" s="5" t="s">
        <v>10</v>
      </c>
      <c r="C29" s="67">
        <f>VLOOKUP($B29,'Очки за ФФП'!$B$4:$O$35,12,0)</f>
        <v>5.5</v>
      </c>
      <c r="D29" s="67">
        <f>VLOOKUP($B29,'Очки за ФФП'!$B$4:$O$35,14,0)</f>
        <v>0</v>
      </c>
      <c r="E29" s="67">
        <f>VLOOKUP($B29,'Очки за ФФП'!$B$4:$O$35,13,0)</f>
        <v>0.6</v>
      </c>
      <c r="F29" s="7">
        <f t="shared" si="0"/>
        <v>6.1</v>
      </c>
      <c r="G29" s="6"/>
      <c r="H29" s="6"/>
      <c r="I29" s="6"/>
      <c r="J29" s="7"/>
      <c r="K29" s="30">
        <f t="shared" si="1"/>
        <v>6.1</v>
      </c>
    </row>
    <row r="30" spans="1:11" ht="13.5" thickBot="1">
      <c r="A30" s="16">
        <v>27</v>
      </c>
      <c r="B30" s="5" t="s">
        <v>157</v>
      </c>
      <c r="C30" s="67">
        <f>VLOOKUP($B30,'Очки за ФФП'!$B$4:$O$35,12,0)</f>
        <v>5.5</v>
      </c>
      <c r="D30" s="67">
        <f>VLOOKUP($B30,'Очки за ФФП'!$B$4:$O$35,14,0)</f>
        <v>0</v>
      </c>
      <c r="E30" s="67">
        <f>VLOOKUP($B30,'Очки за ФФП'!$B$4:$O$35,13,0)</f>
        <v>0.6</v>
      </c>
      <c r="F30" s="7">
        <f t="shared" si="0"/>
        <v>6.1</v>
      </c>
      <c r="G30" s="6"/>
      <c r="H30" s="6"/>
      <c r="I30" s="6"/>
      <c r="J30" s="7"/>
      <c r="K30" s="30">
        <f t="shared" si="1"/>
        <v>6.1</v>
      </c>
    </row>
    <row r="31" spans="1:11" ht="13.5" thickBot="1">
      <c r="A31" s="16">
        <v>28</v>
      </c>
      <c r="B31" s="5" t="s">
        <v>11</v>
      </c>
      <c r="C31" s="67">
        <f>VLOOKUP($B31,'Очки за ФФП'!$B$4:$O$35,12,0)</f>
        <v>5.5</v>
      </c>
      <c r="D31" s="67">
        <f>VLOOKUP($B31,'Очки за ФФП'!$B$4:$O$35,14,0)</f>
        <v>0</v>
      </c>
      <c r="E31" s="67">
        <f>VLOOKUP($B31,'Очки за ФФП'!$B$4:$O$35,13,0)</f>
        <v>0.5</v>
      </c>
      <c r="F31" s="7">
        <f t="shared" si="0"/>
        <v>6</v>
      </c>
      <c r="G31" s="6"/>
      <c r="H31" s="6"/>
      <c r="I31" s="6"/>
      <c r="J31" s="7"/>
      <c r="K31" s="30">
        <f t="shared" si="1"/>
        <v>6</v>
      </c>
    </row>
    <row r="32" spans="1:11" ht="13.5" thickBot="1">
      <c r="A32" s="16">
        <v>29</v>
      </c>
      <c r="B32" s="12" t="s">
        <v>5</v>
      </c>
      <c r="C32" s="67">
        <f>VLOOKUP($B32,'Очки за ФФП'!$B$4:$O$35,12,0)</f>
        <v>2</v>
      </c>
      <c r="D32" s="67">
        <f>VLOOKUP($B32,'Очки за ФФП'!$B$4:$O$35,14,0)</f>
        <v>0</v>
      </c>
      <c r="E32" s="67">
        <f>VLOOKUP($B32,'Очки за ФФП'!$B$4:$O$35,13,0)</f>
        <v>0.6</v>
      </c>
      <c r="F32" s="7">
        <f t="shared" si="0"/>
        <v>2.6</v>
      </c>
      <c r="G32" s="6"/>
      <c r="H32" s="6"/>
      <c r="I32" s="6"/>
      <c r="J32" s="7"/>
      <c r="K32" s="30">
        <f t="shared" si="1"/>
        <v>2.6</v>
      </c>
    </row>
    <row r="33" spans="1:11" ht="13.5" thickBot="1">
      <c r="A33" s="16">
        <v>30</v>
      </c>
      <c r="B33" s="5" t="s">
        <v>152</v>
      </c>
      <c r="C33" s="67">
        <f>VLOOKUP($B33,'Очки за ФФП'!$B$4:$O$35,12,0)</f>
        <v>2</v>
      </c>
      <c r="D33" s="67">
        <f>VLOOKUP($B33,'Очки за ФФП'!$B$4:$O$35,14,0)</f>
        <v>0</v>
      </c>
      <c r="E33" s="67">
        <f>VLOOKUP($B33,'Очки за ФФП'!$B$4:$O$35,13,0)</f>
        <v>0.5</v>
      </c>
      <c r="F33" s="7">
        <f t="shared" si="0"/>
        <v>2.5</v>
      </c>
      <c r="G33" s="6"/>
      <c r="H33" s="6"/>
      <c r="I33" s="6"/>
      <c r="J33" s="7"/>
      <c r="K33" s="30">
        <f t="shared" si="1"/>
        <v>2.5</v>
      </c>
    </row>
    <row r="34" spans="1:11" ht="13.5" thickBot="1">
      <c r="A34" s="16">
        <v>31</v>
      </c>
      <c r="B34" s="5" t="s">
        <v>149</v>
      </c>
      <c r="C34" s="67">
        <f>VLOOKUP($B34,'Очки за ФФП'!$B$4:$O$35,12,0)</f>
        <v>2</v>
      </c>
      <c r="D34" s="67">
        <f>VLOOKUP($B34,'Очки за ФФП'!$B$4:$O$35,14,0)</f>
        <v>0</v>
      </c>
      <c r="E34" s="67">
        <f>VLOOKUP($B34,'Очки за ФФП'!$B$4:$O$35,13,0)</f>
        <v>0.2</v>
      </c>
      <c r="F34" s="7">
        <f t="shared" si="0"/>
        <v>2.2</v>
      </c>
      <c r="G34" s="6"/>
      <c r="H34" s="6"/>
      <c r="I34" s="6"/>
      <c r="J34" s="7"/>
      <c r="K34" s="30">
        <f t="shared" si="1"/>
        <v>2.2</v>
      </c>
    </row>
  </sheetData>
  <mergeCells count="6">
    <mergeCell ref="A1:K1"/>
    <mergeCell ref="K2:K3"/>
    <mergeCell ref="A2:A3"/>
    <mergeCell ref="B2:B3"/>
    <mergeCell ref="C2:F2"/>
    <mergeCell ref="G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37">
      <selection activeCell="I40" sqref="I40"/>
    </sheetView>
  </sheetViews>
  <sheetFormatPr defaultColWidth="9.00390625" defaultRowHeight="12.75"/>
  <cols>
    <col min="1" max="1" width="4.875" style="1" customWidth="1"/>
    <col min="2" max="2" width="39.75390625" style="0" customWidth="1"/>
    <col min="3" max="3" width="7.00390625" style="1" customWidth="1"/>
    <col min="4" max="7" width="8.125" style="1" customWidth="1"/>
    <col min="8" max="10" width="13.375" style="1" customWidth="1"/>
    <col min="11" max="12" width="9.125" style="1" customWidth="1"/>
  </cols>
  <sheetData>
    <row r="1" spans="1:24" ht="26.25" customHeight="1" thickBot="1">
      <c r="A1" s="50" t="s">
        <v>150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.75" customHeight="1">
      <c r="A2" s="51" t="s">
        <v>84</v>
      </c>
      <c r="B2" s="45"/>
      <c r="C2" s="56"/>
      <c r="D2" s="56"/>
      <c r="E2" s="56"/>
      <c r="F2" s="56"/>
      <c r="G2" s="56"/>
      <c r="H2" s="56"/>
      <c r="I2" s="56"/>
      <c r="J2" s="56"/>
      <c r="K2" s="56"/>
      <c r="L2" s="5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12" ht="12.75">
      <c r="A3" s="43" t="s">
        <v>23</v>
      </c>
      <c r="B3" s="42" t="s">
        <v>24</v>
      </c>
      <c r="C3" s="42" t="s">
        <v>4</v>
      </c>
      <c r="D3" s="42" t="s">
        <v>25</v>
      </c>
      <c r="E3" s="42" t="s">
        <v>1</v>
      </c>
      <c r="F3" s="42" t="s">
        <v>2</v>
      </c>
      <c r="G3" s="42" t="s">
        <v>3</v>
      </c>
      <c r="H3" s="42" t="s">
        <v>26</v>
      </c>
      <c r="I3" s="42" t="s">
        <v>27</v>
      </c>
      <c r="J3" s="42" t="s">
        <v>28</v>
      </c>
      <c r="K3" s="42" t="s">
        <v>29</v>
      </c>
      <c r="L3" s="42" t="s">
        <v>159</v>
      </c>
    </row>
    <row r="4" spans="1:12" ht="15.75" customHeight="1">
      <c r="A4" s="52" t="s">
        <v>30</v>
      </c>
      <c r="B4" s="9" t="s">
        <v>146</v>
      </c>
      <c r="C4" s="2">
        <v>14</v>
      </c>
      <c r="D4" s="2" t="s">
        <v>36</v>
      </c>
      <c r="E4" s="2" t="s">
        <v>39</v>
      </c>
      <c r="F4" s="2" t="s">
        <v>34</v>
      </c>
      <c r="G4" s="2" t="s">
        <v>32</v>
      </c>
      <c r="H4" s="2" t="s">
        <v>85</v>
      </c>
      <c r="I4" s="2" t="s">
        <v>45</v>
      </c>
      <c r="J4" s="2" t="s">
        <v>86</v>
      </c>
      <c r="K4" s="2" t="s">
        <v>31</v>
      </c>
      <c r="L4" s="2">
        <v>19.5</v>
      </c>
    </row>
    <row r="5" spans="1:12" ht="15.75" customHeight="1">
      <c r="A5" s="52" t="s">
        <v>33</v>
      </c>
      <c r="B5" s="9" t="s">
        <v>13</v>
      </c>
      <c r="C5" s="2">
        <v>13</v>
      </c>
      <c r="D5" s="2" t="s">
        <v>36</v>
      </c>
      <c r="E5" s="2" t="s">
        <v>39</v>
      </c>
      <c r="F5" s="2" t="s">
        <v>32</v>
      </c>
      <c r="G5" s="2" t="s">
        <v>34</v>
      </c>
      <c r="H5" s="2" t="s">
        <v>87</v>
      </c>
      <c r="I5" s="2" t="s">
        <v>88</v>
      </c>
      <c r="J5" s="2" t="s">
        <v>89</v>
      </c>
      <c r="K5" s="2" t="s">
        <v>31</v>
      </c>
      <c r="L5" s="2">
        <v>19.5</v>
      </c>
    </row>
    <row r="6" spans="1:12" ht="15.75" customHeight="1">
      <c r="A6" s="52" t="s">
        <v>35</v>
      </c>
      <c r="B6" s="9" t="s">
        <v>147</v>
      </c>
      <c r="C6" s="2">
        <v>13</v>
      </c>
      <c r="D6" s="2" t="s">
        <v>36</v>
      </c>
      <c r="E6" s="2" t="s">
        <v>39</v>
      </c>
      <c r="F6" s="2" t="s">
        <v>32</v>
      </c>
      <c r="G6" s="2" t="s">
        <v>34</v>
      </c>
      <c r="H6" s="2" t="s">
        <v>90</v>
      </c>
      <c r="I6" s="2" t="s">
        <v>40</v>
      </c>
      <c r="J6" s="2" t="s">
        <v>91</v>
      </c>
      <c r="K6" s="2" t="s">
        <v>31</v>
      </c>
      <c r="L6" s="2">
        <v>19.5</v>
      </c>
    </row>
    <row r="7" spans="1:12" ht="15.75" customHeight="1">
      <c r="A7" s="52" t="s">
        <v>38</v>
      </c>
      <c r="B7" s="9" t="s">
        <v>73</v>
      </c>
      <c r="C7" s="2">
        <v>13</v>
      </c>
      <c r="D7" s="2" t="s">
        <v>36</v>
      </c>
      <c r="E7" s="2" t="s">
        <v>39</v>
      </c>
      <c r="F7" s="2" t="s">
        <v>32</v>
      </c>
      <c r="G7" s="2" t="s">
        <v>34</v>
      </c>
      <c r="H7" s="2" t="s">
        <v>92</v>
      </c>
      <c r="I7" s="2" t="s">
        <v>50</v>
      </c>
      <c r="J7" s="2" t="s">
        <v>91</v>
      </c>
      <c r="K7" s="2" t="s">
        <v>31</v>
      </c>
      <c r="L7" s="2">
        <v>19.5</v>
      </c>
    </row>
    <row r="8" spans="1:12" ht="15.75" customHeight="1">
      <c r="A8" s="53" t="s">
        <v>41</v>
      </c>
      <c r="B8" s="10" t="s">
        <v>8</v>
      </c>
      <c r="C8" s="3">
        <v>9</v>
      </c>
      <c r="D8" s="3" t="s">
        <v>36</v>
      </c>
      <c r="E8" s="3" t="s">
        <v>37</v>
      </c>
      <c r="F8" s="3" t="s">
        <v>31</v>
      </c>
      <c r="G8" s="3" t="s">
        <v>39</v>
      </c>
      <c r="H8" s="3" t="s">
        <v>93</v>
      </c>
      <c r="I8" s="3" t="s">
        <v>52</v>
      </c>
      <c r="J8" s="3" t="s">
        <v>94</v>
      </c>
      <c r="K8" s="3" t="s">
        <v>31</v>
      </c>
      <c r="L8" s="3">
        <v>13.5</v>
      </c>
    </row>
    <row r="9" spans="1:12" ht="15.75" customHeight="1">
      <c r="A9" s="53" t="s">
        <v>42</v>
      </c>
      <c r="B9" s="10" t="s">
        <v>148</v>
      </c>
      <c r="C9" s="3">
        <v>8</v>
      </c>
      <c r="D9" s="3" t="s">
        <v>36</v>
      </c>
      <c r="E9" s="3" t="s">
        <v>34</v>
      </c>
      <c r="F9" s="3" t="s">
        <v>34</v>
      </c>
      <c r="G9" s="3" t="s">
        <v>37</v>
      </c>
      <c r="H9" s="3" t="s">
        <v>95</v>
      </c>
      <c r="I9" s="3" t="s">
        <v>96</v>
      </c>
      <c r="J9" s="3" t="s">
        <v>97</v>
      </c>
      <c r="K9" s="3" t="s">
        <v>31</v>
      </c>
      <c r="L9" s="3">
        <v>9.5</v>
      </c>
    </row>
    <row r="10" spans="1:12" ht="15.75" customHeight="1">
      <c r="A10" s="53" t="s">
        <v>44</v>
      </c>
      <c r="B10" s="10" t="s">
        <v>11</v>
      </c>
      <c r="C10" s="3">
        <v>5</v>
      </c>
      <c r="D10" s="3" t="s">
        <v>36</v>
      </c>
      <c r="E10" s="3" t="s">
        <v>32</v>
      </c>
      <c r="F10" s="3" t="s">
        <v>34</v>
      </c>
      <c r="G10" s="3" t="s">
        <v>39</v>
      </c>
      <c r="H10" s="3" t="s">
        <v>98</v>
      </c>
      <c r="I10" s="3" t="s">
        <v>54</v>
      </c>
      <c r="J10" s="3" t="s">
        <v>99</v>
      </c>
      <c r="K10" s="3" t="s">
        <v>31</v>
      </c>
      <c r="L10" s="3">
        <v>5.5</v>
      </c>
    </row>
    <row r="11" spans="1:12" ht="15.75" customHeight="1">
      <c r="A11" s="53" t="s">
        <v>46</v>
      </c>
      <c r="B11" s="10" t="s">
        <v>149</v>
      </c>
      <c r="C11" s="3">
        <v>2</v>
      </c>
      <c r="D11" s="3" t="s">
        <v>36</v>
      </c>
      <c r="E11" s="3" t="s">
        <v>31</v>
      </c>
      <c r="F11" s="3" t="s">
        <v>37</v>
      </c>
      <c r="G11" s="3" t="s">
        <v>39</v>
      </c>
      <c r="H11" s="3" t="s">
        <v>100</v>
      </c>
      <c r="I11" s="3" t="s">
        <v>101</v>
      </c>
      <c r="J11" s="3" t="s">
        <v>102</v>
      </c>
      <c r="K11" s="3" t="s">
        <v>32</v>
      </c>
      <c r="L11" s="3">
        <v>2</v>
      </c>
    </row>
    <row r="12" spans="1:12" ht="12.75" customHeight="1">
      <c r="A12" s="54" t="s">
        <v>103</v>
      </c>
      <c r="B12" s="44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2.75">
      <c r="A13" s="43" t="s">
        <v>23</v>
      </c>
      <c r="B13" s="42" t="s">
        <v>24</v>
      </c>
      <c r="C13" s="42" t="s">
        <v>4</v>
      </c>
      <c r="D13" s="42" t="s">
        <v>25</v>
      </c>
      <c r="E13" s="42" t="s">
        <v>1</v>
      </c>
      <c r="F13" s="42" t="s">
        <v>2</v>
      </c>
      <c r="G13" s="42" t="s">
        <v>3</v>
      </c>
      <c r="H13" s="42" t="s">
        <v>26</v>
      </c>
      <c r="I13" s="42" t="s">
        <v>27</v>
      </c>
      <c r="J13" s="42" t="s">
        <v>28</v>
      </c>
      <c r="K13" s="42" t="s">
        <v>29</v>
      </c>
      <c r="L13" s="42" t="s">
        <v>159</v>
      </c>
    </row>
    <row r="14" spans="1:12" ht="15.75" customHeight="1">
      <c r="A14" s="52" t="s">
        <v>30</v>
      </c>
      <c r="B14" s="9" t="s">
        <v>12</v>
      </c>
      <c r="C14" s="2">
        <v>16</v>
      </c>
      <c r="D14" s="2" t="s">
        <v>36</v>
      </c>
      <c r="E14" s="2" t="s">
        <v>43</v>
      </c>
      <c r="F14" s="2" t="s">
        <v>32</v>
      </c>
      <c r="G14" s="2" t="s">
        <v>32</v>
      </c>
      <c r="H14" s="2" t="s">
        <v>104</v>
      </c>
      <c r="I14" s="2" t="s">
        <v>105</v>
      </c>
      <c r="J14" s="2" t="s">
        <v>106</v>
      </c>
      <c r="K14" s="2" t="s">
        <v>31</v>
      </c>
      <c r="L14" s="2">
        <v>19.5</v>
      </c>
    </row>
    <row r="15" spans="1:12" ht="15.75" customHeight="1">
      <c r="A15" s="52" t="s">
        <v>33</v>
      </c>
      <c r="B15" s="9" t="s">
        <v>15</v>
      </c>
      <c r="C15" s="2">
        <v>15</v>
      </c>
      <c r="D15" s="2" t="s">
        <v>36</v>
      </c>
      <c r="E15" s="2" t="s">
        <v>43</v>
      </c>
      <c r="F15" s="2" t="s">
        <v>31</v>
      </c>
      <c r="G15" s="2" t="s">
        <v>34</v>
      </c>
      <c r="H15" s="2" t="s">
        <v>107</v>
      </c>
      <c r="I15" s="2" t="s">
        <v>40</v>
      </c>
      <c r="J15" s="2" t="s">
        <v>108</v>
      </c>
      <c r="K15" s="2" t="s">
        <v>31</v>
      </c>
      <c r="L15" s="2">
        <v>19.5</v>
      </c>
    </row>
    <row r="16" spans="1:12" ht="15.75" customHeight="1">
      <c r="A16" s="52" t="s">
        <v>35</v>
      </c>
      <c r="B16" s="9" t="s">
        <v>68</v>
      </c>
      <c r="C16" s="2">
        <v>15</v>
      </c>
      <c r="D16" s="2" t="s">
        <v>36</v>
      </c>
      <c r="E16" s="2" t="s">
        <v>43</v>
      </c>
      <c r="F16" s="2" t="s">
        <v>31</v>
      </c>
      <c r="G16" s="2" t="s">
        <v>34</v>
      </c>
      <c r="H16" s="2" t="s">
        <v>109</v>
      </c>
      <c r="I16" s="2" t="s">
        <v>40</v>
      </c>
      <c r="J16" s="2" t="s">
        <v>110</v>
      </c>
      <c r="K16" s="2" t="s">
        <v>31</v>
      </c>
      <c r="L16" s="2">
        <v>19.5</v>
      </c>
    </row>
    <row r="17" spans="1:12" ht="15.75" customHeight="1">
      <c r="A17" s="52" t="s">
        <v>38</v>
      </c>
      <c r="B17" s="9" t="s">
        <v>17</v>
      </c>
      <c r="C17" s="2">
        <v>10</v>
      </c>
      <c r="D17" s="2" t="s">
        <v>36</v>
      </c>
      <c r="E17" s="2" t="s">
        <v>37</v>
      </c>
      <c r="F17" s="2" t="s">
        <v>32</v>
      </c>
      <c r="G17" s="2" t="s">
        <v>37</v>
      </c>
      <c r="H17" s="2" t="s">
        <v>111</v>
      </c>
      <c r="I17" s="2" t="s">
        <v>51</v>
      </c>
      <c r="J17" s="2" t="s">
        <v>112</v>
      </c>
      <c r="K17" s="2" t="s">
        <v>31</v>
      </c>
      <c r="L17" s="2">
        <v>19.5</v>
      </c>
    </row>
    <row r="18" spans="1:12" ht="15.75" customHeight="1">
      <c r="A18" s="53" t="s">
        <v>41</v>
      </c>
      <c r="B18" s="10" t="s">
        <v>6</v>
      </c>
      <c r="C18" s="3">
        <v>7</v>
      </c>
      <c r="D18" s="3" t="s">
        <v>36</v>
      </c>
      <c r="E18" s="3" t="s">
        <v>34</v>
      </c>
      <c r="F18" s="3" t="s">
        <v>32</v>
      </c>
      <c r="G18" s="3" t="s">
        <v>39</v>
      </c>
      <c r="H18" s="3" t="s">
        <v>113</v>
      </c>
      <c r="I18" s="3" t="s">
        <v>55</v>
      </c>
      <c r="J18" s="3" t="s">
        <v>91</v>
      </c>
      <c r="K18" s="3" t="s">
        <v>31</v>
      </c>
      <c r="L18" s="3">
        <v>13.5</v>
      </c>
    </row>
    <row r="19" spans="1:12" ht="15.75" customHeight="1">
      <c r="A19" s="53" t="s">
        <v>42</v>
      </c>
      <c r="B19" s="10" t="s">
        <v>151</v>
      </c>
      <c r="C19" s="3">
        <v>7</v>
      </c>
      <c r="D19" s="3" t="s">
        <v>36</v>
      </c>
      <c r="E19" s="3" t="s">
        <v>34</v>
      </c>
      <c r="F19" s="3" t="s">
        <v>32</v>
      </c>
      <c r="G19" s="3" t="s">
        <v>39</v>
      </c>
      <c r="H19" s="3" t="s">
        <v>114</v>
      </c>
      <c r="I19" s="3" t="s">
        <v>52</v>
      </c>
      <c r="J19" s="3" t="s">
        <v>115</v>
      </c>
      <c r="K19" s="3" t="s">
        <v>31</v>
      </c>
      <c r="L19" s="3">
        <v>9.5</v>
      </c>
    </row>
    <row r="20" spans="1:12" ht="15.75" customHeight="1">
      <c r="A20" s="53" t="s">
        <v>44</v>
      </c>
      <c r="B20" s="10" t="s">
        <v>10</v>
      </c>
      <c r="C20" s="3">
        <v>6</v>
      </c>
      <c r="D20" s="3" t="s">
        <v>36</v>
      </c>
      <c r="E20" s="3" t="s">
        <v>34</v>
      </c>
      <c r="F20" s="3" t="s">
        <v>31</v>
      </c>
      <c r="G20" s="3" t="s">
        <v>43</v>
      </c>
      <c r="H20" s="3" t="s">
        <v>116</v>
      </c>
      <c r="I20" s="3" t="s">
        <v>53</v>
      </c>
      <c r="J20" s="3" t="s">
        <v>117</v>
      </c>
      <c r="K20" s="3" t="s">
        <v>31</v>
      </c>
      <c r="L20" s="3">
        <v>5.5</v>
      </c>
    </row>
    <row r="21" spans="1:12" ht="15.75" customHeight="1">
      <c r="A21" s="53" t="s">
        <v>46</v>
      </c>
      <c r="B21" s="10" t="s">
        <v>152</v>
      </c>
      <c r="C21" s="3">
        <v>5</v>
      </c>
      <c r="D21" s="3" t="s">
        <v>36</v>
      </c>
      <c r="E21" s="3" t="s">
        <v>32</v>
      </c>
      <c r="F21" s="3" t="s">
        <v>34</v>
      </c>
      <c r="G21" s="3" t="s">
        <v>39</v>
      </c>
      <c r="H21" s="3" t="s">
        <v>114</v>
      </c>
      <c r="I21" s="3" t="s">
        <v>52</v>
      </c>
      <c r="J21" s="3" t="s">
        <v>118</v>
      </c>
      <c r="K21" s="3" t="s">
        <v>31</v>
      </c>
      <c r="L21" s="3">
        <v>2</v>
      </c>
    </row>
    <row r="22" spans="1:12" ht="12.75" customHeight="1">
      <c r="A22" s="54" t="s">
        <v>119</v>
      </c>
      <c r="B22" s="44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2.75">
      <c r="A23" s="43" t="s">
        <v>23</v>
      </c>
      <c r="B23" s="42" t="s">
        <v>24</v>
      </c>
      <c r="C23" s="42" t="s">
        <v>4</v>
      </c>
      <c r="D23" s="42" t="s">
        <v>25</v>
      </c>
      <c r="E23" s="42" t="s">
        <v>1</v>
      </c>
      <c r="F23" s="42" t="s">
        <v>2</v>
      </c>
      <c r="G23" s="42" t="s">
        <v>3</v>
      </c>
      <c r="H23" s="42" t="s">
        <v>26</v>
      </c>
      <c r="I23" s="42" t="s">
        <v>27</v>
      </c>
      <c r="J23" s="42" t="s">
        <v>28</v>
      </c>
      <c r="K23" s="42" t="s">
        <v>29</v>
      </c>
      <c r="L23" s="42" t="s">
        <v>159</v>
      </c>
    </row>
    <row r="24" spans="1:12" ht="15" customHeight="1">
      <c r="A24" s="52" t="s">
        <v>30</v>
      </c>
      <c r="B24" s="9" t="s">
        <v>153</v>
      </c>
      <c r="C24" s="2">
        <v>15</v>
      </c>
      <c r="D24" s="2" t="s">
        <v>36</v>
      </c>
      <c r="E24" s="2" t="s">
        <v>43</v>
      </c>
      <c r="F24" s="2" t="s">
        <v>31</v>
      </c>
      <c r="G24" s="2" t="s">
        <v>34</v>
      </c>
      <c r="H24" s="2" t="s">
        <v>120</v>
      </c>
      <c r="I24" s="2" t="s">
        <v>121</v>
      </c>
      <c r="J24" s="2" t="s">
        <v>86</v>
      </c>
      <c r="K24" s="2" t="s">
        <v>31</v>
      </c>
      <c r="L24" s="2">
        <v>19.5</v>
      </c>
    </row>
    <row r="25" spans="1:12" ht="15" customHeight="1">
      <c r="A25" s="52" t="s">
        <v>33</v>
      </c>
      <c r="B25" s="9" t="s">
        <v>154</v>
      </c>
      <c r="C25" s="2">
        <v>15</v>
      </c>
      <c r="D25" s="2" t="s">
        <v>36</v>
      </c>
      <c r="E25" s="2" t="s">
        <v>43</v>
      </c>
      <c r="F25" s="2" t="s">
        <v>31</v>
      </c>
      <c r="G25" s="2" t="s">
        <v>34</v>
      </c>
      <c r="H25" s="2" t="s">
        <v>122</v>
      </c>
      <c r="I25" s="2" t="s">
        <v>31</v>
      </c>
      <c r="J25" s="2" t="s">
        <v>110</v>
      </c>
      <c r="K25" s="2" t="s">
        <v>31</v>
      </c>
      <c r="L25" s="2">
        <v>19.5</v>
      </c>
    </row>
    <row r="26" spans="1:12" ht="15" customHeight="1">
      <c r="A26" s="52" t="s">
        <v>35</v>
      </c>
      <c r="B26" s="9" t="s">
        <v>155</v>
      </c>
      <c r="C26" s="2">
        <v>13</v>
      </c>
      <c r="D26" s="2" t="s">
        <v>36</v>
      </c>
      <c r="E26" s="2" t="s">
        <v>39</v>
      </c>
      <c r="F26" s="2" t="s">
        <v>32</v>
      </c>
      <c r="G26" s="2" t="s">
        <v>34</v>
      </c>
      <c r="H26" s="2" t="s">
        <v>123</v>
      </c>
      <c r="I26" s="2" t="s">
        <v>88</v>
      </c>
      <c r="J26" s="2" t="s">
        <v>86</v>
      </c>
      <c r="K26" s="2" t="s">
        <v>31</v>
      </c>
      <c r="L26" s="2">
        <v>19.5</v>
      </c>
    </row>
    <row r="27" spans="1:12" ht="15" customHeight="1">
      <c r="A27" s="52" t="s">
        <v>38</v>
      </c>
      <c r="B27" s="9" t="s">
        <v>70</v>
      </c>
      <c r="C27" s="2">
        <v>10</v>
      </c>
      <c r="D27" s="2" t="s">
        <v>36</v>
      </c>
      <c r="E27" s="2" t="s">
        <v>37</v>
      </c>
      <c r="F27" s="2" t="s">
        <v>32</v>
      </c>
      <c r="G27" s="2" t="s">
        <v>37</v>
      </c>
      <c r="H27" s="2" t="s">
        <v>124</v>
      </c>
      <c r="I27" s="2" t="s">
        <v>50</v>
      </c>
      <c r="J27" s="2" t="s">
        <v>112</v>
      </c>
      <c r="K27" s="2" t="s">
        <v>31</v>
      </c>
      <c r="L27" s="2">
        <v>19.5</v>
      </c>
    </row>
    <row r="28" spans="1:12" ht="15" customHeight="1">
      <c r="A28" s="53" t="s">
        <v>41</v>
      </c>
      <c r="B28" s="10" t="s">
        <v>7</v>
      </c>
      <c r="C28" s="3">
        <v>9</v>
      </c>
      <c r="D28" s="3" t="s">
        <v>36</v>
      </c>
      <c r="E28" s="3" t="s">
        <v>37</v>
      </c>
      <c r="F28" s="3" t="s">
        <v>31</v>
      </c>
      <c r="G28" s="3" t="s">
        <v>39</v>
      </c>
      <c r="H28" s="3" t="s">
        <v>125</v>
      </c>
      <c r="I28" s="3" t="s">
        <v>52</v>
      </c>
      <c r="J28" s="3" t="s">
        <v>126</v>
      </c>
      <c r="K28" s="3" t="s">
        <v>31</v>
      </c>
      <c r="L28" s="3">
        <v>13.5</v>
      </c>
    </row>
    <row r="29" spans="1:12" ht="15" customHeight="1">
      <c r="A29" s="53" t="s">
        <v>42</v>
      </c>
      <c r="B29" s="11" t="s">
        <v>72</v>
      </c>
      <c r="C29" s="3">
        <v>7</v>
      </c>
      <c r="D29" s="3" t="s">
        <v>36</v>
      </c>
      <c r="E29" s="3" t="s">
        <v>34</v>
      </c>
      <c r="F29" s="3" t="s">
        <v>32</v>
      </c>
      <c r="G29" s="3" t="s">
        <v>39</v>
      </c>
      <c r="H29" s="3" t="s">
        <v>127</v>
      </c>
      <c r="I29" s="3" t="s">
        <v>54</v>
      </c>
      <c r="J29" s="3" t="s">
        <v>94</v>
      </c>
      <c r="K29" s="3" t="s">
        <v>31</v>
      </c>
      <c r="L29" s="3">
        <v>9.5</v>
      </c>
    </row>
    <row r="30" spans="1:12" ht="15" customHeight="1">
      <c r="A30" s="53" t="s">
        <v>44</v>
      </c>
      <c r="B30" s="10" t="s">
        <v>14</v>
      </c>
      <c r="C30" s="3">
        <v>7</v>
      </c>
      <c r="D30" s="3" t="s">
        <v>36</v>
      </c>
      <c r="E30" s="3" t="s">
        <v>34</v>
      </c>
      <c r="F30" s="3" t="s">
        <v>32</v>
      </c>
      <c r="G30" s="3" t="s">
        <v>39</v>
      </c>
      <c r="H30" s="3" t="s">
        <v>113</v>
      </c>
      <c r="I30" s="3" t="s">
        <v>55</v>
      </c>
      <c r="J30" s="3" t="s">
        <v>128</v>
      </c>
      <c r="K30" s="3" t="s">
        <v>31</v>
      </c>
      <c r="L30" s="3">
        <v>5.5</v>
      </c>
    </row>
    <row r="31" spans="1:12" ht="15" customHeight="1">
      <c r="A31" s="53" t="s">
        <v>46</v>
      </c>
      <c r="B31" s="10" t="s">
        <v>5</v>
      </c>
      <c r="C31" s="3">
        <v>6</v>
      </c>
      <c r="D31" s="3" t="s">
        <v>36</v>
      </c>
      <c r="E31" s="3" t="s">
        <v>34</v>
      </c>
      <c r="F31" s="3" t="s">
        <v>31</v>
      </c>
      <c r="G31" s="3" t="s">
        <v>43</v>
      </c>
      <c r="H31" s="3" t="s">
        <v>129</v>
      </c>
      <c r="I31" s="3" t="s">
        <v>51</v>
      </c>
      <c r="J31" s="3" t="s">
        <v>130</v>
      </c>
      <c r="K31" s="3" t="s">
        <v>31</v>
      </c>
      <c r="L31" s="3">
        <v>2</v>
      </c>
    </row>
    <row r="32" spans="1:12" ht="12.75" customHeight="1">
      <c r="A32" s="54" t="s">
        <v>131</v>
      </c>
      <c r="B32" s="44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2.75">
      <c r="A33" s="43" t="s">
        <v>23</v>
      </c>
      <c r="B33" s="42" t="s">
        <v>24</v>
      </c>
      <c r="C33" s="42" t="s">
        <v>4</v>
      </c>
      <c r="D33" s="42" t="s">
        <v>25</v>
      </c>
      <c r="E33" s="42" t="s">
        <v>1</v>
      </c>
      <c r="F33" s="42" t="s">
        <v>2</v>
      </c>
      <c r="G33" s="42" t="s">
        <v>3</v>
      </c>
      <c r="H33" s="42" t="s">
        <v>26</v>
      </c>
      <c r="I33" s="42" t="s">
        <v>27</v>
      </c>
      <c r="J33" s="42" t="s">
        <v>28</v>
      </c>
      <c r="K33" s="42" t="s">
        <v>29</v>
      </c>
      <c r="L33" s="42" t="s">
        <v>159</v>
      </c>
    </row>
    <row r="34" spans="1:12" ht="17.25" customHeight="1">
      <c r="A34" s="52" t="s">
        <v>30</v>
      </c>
      <c r="B34" s="9" t="s">
        <v>9</v>
      </c>
      <c r="C34" s="2">
        <v>12</v>
      </c>
      <c r="D34" s="2" t="s">
        <v>48</v>
      </c>
      <c r="E34" s="2" t="s">
        <v>39</v>
      </c>
      <c r="F34" s="2" t="s">
        <v>31</v>
      </c>
      <c r="G34" s="2" t="s">
        <v>34</v>
      </c>
      <c r="H34" s="2" t="s">
        <v>132</v>
      </c>
      <c r="I34" s="2" t="s">
        <v>88</v>
      </c>
      <c r="J34" s="2" t="s">
        <v>133</v>
      </c>
      <c r="K34" s="2" t="s">
        <v>31</v>
      </c>
      <c r="L34" s="2">
        <v>19.5</v>
      </c>
    </row>
    <row r="35" spans="1:12" ht="17.25" customHeight="1">
      <c r="A35" s="52" t="s">
        <v>33</v>
      </c>
      <c r="B35" s="9" t="s">
        <v>67</v>
      </c>
      <c r="C35" s="2">
        <v>10</v>
      </c>
      <c r="D35" s="2" t="s">
        <v>48</v>
      </c>
      <c r="E35" s="2" t="s">
        <v>37</v>
      </c>
      <c r="F35" s="2" t="s">
        <v>32</v>
      </c>
      <c r="G35" s="2" t="s">
        <v>34</v>
      </c>
      <c r="H35" s="2" t="s">
        <v>134</v>
      </c>
      <c r="I35" s="2" t="s">
        <v>31</v>
      </c>
      <c r="J35" s="2" t="s">
        <v>135</v>
      </c>
      <c r="K35" s="2" t="s">
        <v>31</v>
      </c>
      <c r="L35" s="2">
        <v>19.5</v>
      </c>
    </row>
    <row r="36" spans="1:12" ht="17.25" customHeight="1">
      <c r="A36" s="52" t="s">
        <v>35</v>
      </c>
      <c r="B36" s="9" t="s">
        <v>69</v>
      </c>
      <c r="C36" s="2">
        <v>9</v>
      </c>
      <c r="D36" s="2" t="s">
        <v>48</v>
      </c>
      <c r="E36" s="2" t="s">
        <v>37</v>
      </c>
      <c r="F36" s="2" t="s">
        <v>31</v>
      </c>
      <c r="G36" s="2" t="s">
        <v>37</v>
      </c>
      <c r="H36" s="2" t="s">
        <v>136</v>
      </c>
      <c r="I36" s="2" t="s">
        <v>45</v>
      </c>
      <c r="J36" s="2" t="s">
        <v>91</v>
      </c>
      <c r="K36" s="2" t="s">
        <v>31</v>
      </c>
      <c r="L36" s="2">
        <v>19.5</v>
      </c>
    </row>
    <row r="37" spans="1:12" ht="17.25" customHeight="1">
      <c r="A37" s="52" t="s">
        <v>38</v>
      </c>
      <c r="B37" s="9" t="s">
        <v>16</v>
      </c>
      <c r="C37" s="2">
        <v>9</v>
      </c>
      <c r="D37" s="2" t="s">
        <v>48</v>
      </c>
      <c r="E37" s="2" t="s">
        <v>37</v>
      </c>
      <c r="F37" s="2" t="s">
        <v>31</v>
      </c>
      <c r="G37" s="2" t="s">
        <v>37</v>
      </c>
      <c r="H37" s="2" t="s">
        <v>137</v>
      </c>
      <c r="I37" s="2" t="s">
        <v>51</v>
      </c>
      <c r="J37" s="2" t="s">
        <v>110</v>
      </c>
      <c r="K37" s="2" t="s">
        <v>31</v>
      </c>
      <c r="L37" s="2">
        <v>19.5</v>
      </c>
    </row>
    <row r="38" spans="1:12" ht="17.25" customHeight="1">
      <c r="A38" s="53" t="s">
        <v>41</v>
      </c>
      <c r="B38" s="10" t="s">
        <v>156</v>
      </c>
      <c r="C38" s="3">
        <v>8</v>
      </c>
      <c r="D38" s="3" t="s">
        <v>48</v>
      </c>
      <c r="E38" s="3" t="s">
        <v>37</v>
      </c>
      <c r="F38" s="3" t="s">
        <v>31</v>
      </c>
      <c r="G38" s="3" t="s">
        <v>37</v>
      </c>
      <c r="H38" s="3" t="s">
        <v>138</v>
      </c>
      <c r="I38" s="3" t="s">
        <v>49</v>
      </c>
      <c r="J38" s="3" t="s">
        <v>139</v>
      </c>
      <c r="K38" s="3" t="s">
        <v>32</v>
      </c>
      <c r="L38" s="3">
        <v>13.5</v>
      </c>
    </row>
    <row r="39" spans="1:12" ht="17.25" customHeight="1">
      <c r="A39" s="53" t="s">
        <v>42</v>
      </c>
      <c r="B39" s="10" t="s">
        <v>71</v>
      </c>
      <c r="C39" s="3">
        <v>7</v>
      </c>
      <c r="D39" s="3" t="s">
        <v>48</v>
      </c>
      <c r="E39" s="3" t="s">
        <v>34</v>
      </c>
      <c r="F39" s="3" t="s">
        <v>32</v>
      </c>
      <c r="G39" s="3" t="s">
        <v>37</v>
      </c>
      <c r="H39" s="3" t="s">
        <v>140</v>
      </c>
      <c r="I39" s="3" t="s">
        <v>47</v>
      </c>
      <c r="J39" s="3" t="s">
        <v>141</v>
      </c>
      <c r="K39" s="3" t="s">
        <v>31</v>
      </c>
      <c r="L39" s="3">
        <v>9.5</v>
      </c>
    </row>
    <row r="40" spans="1:12" ht="17.25" customHeight="1">
      <c r="A40" s="53" t="s">
        <v>44</v>
      </c>
      <c r="B40" s="10" t="s">
        <v>157</v>
      </c>
      <c r="C40" s="3">
        <v>6</v>
      </c>
      <c r="D40" s="3" t="s">
        <v>48</v>
      </c>
      <c r="E40" s="3" t="s">
        <v>34</v>
      </c>
      <c r="F40" s="3" t="s">
        <v>31</v>
      </c>
      <c r="G40" s="3" t="s">
        <v>39</v>
      </c>
      <c r="H40" s="3" t="s">
        <v>142</v>
      </c>
      <c r="I40" s="3" t="s">
        <v>49</v>
      </c>
      <c r="J40" s="3" t="s">
        <v>143</v>
      </c>
      <c r="K40" s="3" t="s">
        <v>31</v>
      </c>
      <c r="L40" s="3">
        <v>5.5</v>
      </c>
    </row>
    <row r="41" spans="1:12" ht="17.25" customHeight="1" thickBot="1">
      <c r="A41" s="55" t="s">
        <v>46</v>
      </c>
      <c r="B41" s="48" t="s">
        <v>158</v>
      </c>
      <c r="C41" s="47">
        <v>-7</v>
      </c>
      <c r="D41" s="47" t="s">
        <v>36</v>
      </c>
      <c r="E41" s="47" t="s">
        <v>31</v>
      </c>
      <c r="F41" s="47" t="s">
        <v>31</v>
      </c>
      <c r="G41" s="47" t="s">
        <v>36</v>
      </c>
      <c r="H41" s="47" t="s">
        <v>144</v>
      </c>
      <c r="I41" s="47" t="s">
        <v>145</v>
      </c>
      <c r="J41" s="47" t="s">
        <v>31</v>
      </c>
      <c r="K41" s="47" t="s">
        <v>36</v>
      </c>
      <c r="L41" s="47">
        <v>0</v>
      </c>
    </row>
    <row r="43" spans="1:14" ht="26.25" thickBot="1">
      <c r="A43" s="76" t="s">
        <v>18</v>
      </c>
      <c r="B43" s="76"/>
      <c r="C43" s="76"/>
      <c r="D43" s="76"/>
      <c r="E43" s="76"/>
      <c r="F43" s="76"/>
      <c r="G43" s="76"/>
      <c r="H43" s="76"/>
      <c r="I43" s="32"/>
      <c r="J43" s="32"/>
      <c r="K43" s="78" t="s">
        <v>81</v>
      </c>
      <c r="L43" s="78"/>
      <c r="M43" s="75" t="s">
        <v>82</v>
      </c>
      <c r="N43" s="75"/>
    </row>
    <row r="44" spans="1:14" ht="31.5">
      <c r="A44" s="76" t="s">
        <v>19</v>
      </c>
      <c r="B44" s="76"/>
      <c r="C44" s="76"/>
      <c r="D44" s="76"/>
      <c r="E44" s="76"/>
      <c r="F44" s="76"/>
      <c r="G44" s="76"/>
      <c r="H44" s="76"/>
      <c r="I44" s="32"/>
      <c r="J44" s="32"/>
      <c r="K44" s="68" t="s">
        <v>83</v>
      </c>
      <c r="L44" s="68" t="s">
        <v>22</v>
      </c>
      <c r="M44" s="68" t="s">
        <v>83</v>
      </c>
      <c r="N44" s="68" t="s">
        <v>22</v>
      </c>
    </row>
    <row r="45" spans="2:14" ht="13.5" customHeight="1">
      <c r="B45" s="66" t="s">
        <v>146</v>
      </c>
      <c r="C45" s="60" t="s">
        <v>166</v>
      </c>
      <c r="D45" s="77" t="s">
        <v>17</v>
      </c>
      <c r="E45" s="77"/>
      <c r="F45" s="77"/>
      <c r="G45" s="77"/>
      <c r="H45" s="63" t="s">
        <v>167</v>
      </c>
      <c r="I45" s="64" t="s">
        <v>175</v>
      </c>
      <c r="J45" s="64"/>
      <c r="M45" s="1">
        <v>6</v>
      </c>
      <c r="N45" s="1">
        <v>0.6</v>
      </c>
    </row>
    <row r="46" spans="2:14" ht="13.5" customHeight="1">
      <c r="B46" s="66" t="s">
        <v>13</v>
      </c>
      <c r="C46" s="60" t="s">
        <v>166</v>
      </c>
      <c r="D46" s="77" t="s">
        <v>68</v>
      </c>
      <c r="E46" s="77"/>
      <c r="F46" s="77"/>
      <c r="G46" s="77"/>
      <c r="H46" s="65" t="s">
        <v>168</v>
      </c>
      <c r="I46" s="64" t="s">
        <v>176</v>
      </c>
      <c r="J46" s="64" t="s">
        <v>183</v>
      </c>
      <c r="L46" s="1">
        <v>0.3</v>
      </c>
      <c r="M46" s="1">
        <v>6</v>
      </c>
      <c r="N46" s="1">
        <v>0.6</v>
      </c>
    </row>
    <row r="47" spans="2:14" ht="13.5" customHeight="1">
      <c r="B47" s="66" t="s">
        <v>147</v>
      </c>
      <c r="C47" s="60" t="s">
        <v>166</v>
      </c>
      <c r="D47" s="77" t="s">
        <v>15</v>
      </c>
      <c r="E47" s="77"/>
      <c r="F47" s="77"/>
      <c r="G47" s="77"/>
      <c r="H47" s="58" t="s">
        <v>170</v>
      </c>
      <c r="I47" s="64" t="s">
        <v>177</v>
      </c>
      <c r="J47" s="64"/>
      <c r="L47" s="1">
        <v>0.1</v>
      </c>
      <c r="M47" s="1">
        <v>6</v>
      </c>
      <c r="N47" s="1">
        <v>0.4</v>
      </c>
    </row>
    <row r="48" spans="2:14" ht="13.5" customHeight="1">
      <c r="B48" s="66" t="s">
        <v>73</v>
      </c>
      <c r="C48" s="60" t="s">
        <v>166</v>
      </c>
      <c r="D48" s="77" t="s">
        <v>12</v>
      </c>
      <c r="E48" s="77"/>
      <c r="F48" s="77"/>
      <c r="G48" s="77"/>
      <c r="H48" s="58" t="s">
        <v>169</v>
      </c>
      <c r="I48" s="64" t="s">
        <v>178</v>
      </c>
      <c r="J48" s="64" t="s">
        <v>184</v>
      </c>
      <c r="L48" s="1">
        <v>0.3</v>
      </c>
      <c r="M48" s="1">
        <v>6</v>
      </c>
      <c r="N48" s="1">
        <v>0.6</v>
      </c>
    </row>
    <row r="49" spans="2:14" ht="13.5" customHeight="1">
      <c r="B49" s="66" t="s">
        <v>153</v>
      </c>
      <c r="C49" s="60" t="s">
        <v>166</v>
      </c>
      <c r="D49" s="77" t="s">
        <v>16</v>
      </c>
      <c r="E49" s="77"/>
      <c r="F49" s="77"/>
      <c r="G49" s="77"/>
      <c r="H49" s="58" t="s">
        <v>171</v>
      </c>
      <c r="I49" s="64" t="s">
        <v>179</v>
      </c>
      <c r="J49" s="64" t="s">
        <v>184</v>
      </c>
      <c r="L49" s="1">
        <v>0.3</v>
      </c>
      <c r="M49" s="1">
        <v>6</v>
      </c>
      <c r="N49" s="1">
        <v>0.6</v>
      </c>
    </row>
    <row r="50" spans="2:14" ht="13.5" customHeight="1">
      <c r="B50" s="59" t="s">
        <v>154</v>
      </c>
      <c r="C50" s="60" t="s">
        <v>166</v>
      </c>
      <c r="D50" s="79" t="s">
        <v>69</v>
      </c>
      <c r="E50" s="79"/>
      <c r="F50" s="79"/>
      <c r="G50" s="79"/>
      <c r="H50" s="58" t="s">
        <v>172</v>
      </c>
      <c r="I50" s="64" t="s">
        <v>180</v>
      </c>
      <c r="J50" s="64"/>
      <c r="K50" s="1">
        <v>6</v>
      </c>
      <c r="L50" s="1">
        <v>0.4</v>
      </c>
      <c r="M50" s="1"/>
      <c r="N50" s="1">
        <v>0.1</v>
      </c>
    </row>
    <row r="51" spans="2:14" ht="13.5" customHeight="1">
      <c r="B51" s="66" t="s">
        <v>155</v>
      </c>
      <c r="C51" s="60" t="s">
        <v>166</v>
      </c>
      <c r="D51" s="77" t="s">
        <v>67</v>
      </c>
      <c r="E51" s="77"/>
      <c r="F51" s="77"/>
      <c r="G51" s="77"/>
      <c r="H51" s="58" t="s">
        <v>173</v>
      </c>
      <c r="I51" s="64" t="s">
        <v>181</v>
      </c>
      <c r="J51" s="64" t="s">
        <v>185</v>
      </c>
      <c r="L51" s="1">
        <v>0.3</v>
      </c>
      <c r="M51" s="1">
        <v>6</v>
      </c>
      <c r="N51" s="1">
        <v>0.6</v>
      </c>
    </row>
    <row r="52" spans="2:14" ht="13.5" customHeight="1">
      <c r="B52" s="59" t="s">
        <v>70</v>
      </c>
      <c r="C52" s="60" t="s">
        <v>166</v>
      </c>
      <c r="D52" s="79" t="s">
        <v>9</v>
      </c>
      <c r="E52" s="79"/>
      <c r="F52" s="79"/>
      <c r="G52" s="79"/>
      <c r="H52" s="58" t="s">
        <v>174</v>
      </c>
      <c r="I52" s="64" t="s">
        <v>182</v>
      </c>
      <c r="J52" s="64"/>
      <c r="K52" s="1">
        <v>6</v>
      </c>
      <c r="L52" s="1">
        <v>0.4</v>
      </c>
      <c r="M52" s="1"/>
      <c r="N52" s="1">
        <v>0.1</v>
      </c>
    </row>
    <row r="53" spans="2:8" ht="12.75">
      <c r="B53" s="62"/>
      <c r="C53" s="61"/>
      <c r="D53" s="61"/>
      <c r="E53" s="61"/>
      <c r="F53" s="61"/>
      <c r="G53" s="61"/>
      <c r="H53" s="61"/>
    </row>
    <row r="54" spans="1:8" ht="25.5">
      <c r="A54" s="76" t="s">
        <v>20</v>
      </c>
      <c r="B54" s="76"/>
      <c r="C54" s="76"/>
      <c r="D54" s="76"/>
      <c r="E54" s="76"/>
      <c r="F54" s="76"/>
      <c r="G54" s="76"/>
      <c r="H54" s="76"/>
    </row>
    <row r="55" spans="2:14" ht="13.5" customHeight="1">
      <c r="B55" s="66" t="s">
        <v>17</v>
      </c>
      <c r="C55" s="60" t="s">
        <v>166</v>
      </c>
      <c r="D55" s="77" t="s">
        <v>67</v>
      </c>
      <c r="E55" s="77"/>
      <c r="F55" s="77"/>
      <c r="G55" s="77"/>
      <c r="H55" s="63" t="s">
        <v>186</v>
      </c>
      <c r="I55" s="64" t="s">
        <v>190</v>
      </c>
      <c r="J55" s="64" t="s">
        <v>194</v>
      </c>
      <c r="L55" s="1">
        <v>0.3</v>
      </c>
      <c r="M55" s="1">
        <v>3</v>
      </c>
      <c r="N55" s="1">
        <v>0.6</v>
      </c>
    </row>
    <row r="56" spans="2:14" ht="13.5" customHeight="1">
      <c r="B56" s="59" t="s">
        <v>68</v>
      </c>
      <c r="C56" s="60" t="s">
        <v>166</v>
      </c>
      <c r="D56" s="79" t="s">
        <v>70</v>
      </c>
      <c r="E56" s="79"/>
      <c r="F56" s="79"/>
      <c r="G56" s="79"/>
      <c r="H56" s="65" t="s">
        <v>187</v>
      </c>
      <c r="I56" s="64" t="s">
        <v>191</v>
      </c>
      <c r="J56" s="64"/>
      <c r="K56" s="1">
        <v>3</v>
      </c>
      <c r="L56" s="1">
        <v>0.6</v>
      </c>
      <c r="M56" s="1"/>
      <c r="N56" s="1"/>
    </row>
    <row r="57" spans="2:14" ht="13.5" customHeight="1">
      <c r="B57" s="66" t="s">
        <v>12</v>
      </c>
      <c r="C57" s="60" t="s">
        <v>166</v>
      </c>
      <c r="D57" s="77" t="s">
        <v>154</v>
      </c>
      <c r="E57" s="77"/>
      <c r="F57" s="77"/>
      <c r="G57" s="77"/>
      <c r="H57" s="58" t="s">
        <v>188</v>
      </c>
      <c r="I57" s="64" t="s">
        <v>192</v>
      </c>
      <c r="J57" s="64" t="s">
        <v>195</v>
      </c>
      <c r="L57" s="1">
        <v>0.4</v>
      </c>
      <c r="M57" s="1">
        <v>3</v>
      </c>
      <c r="N57" s="1">
        <v>0.4</v>
      </c>
    </row>
    <row r="58" spans="2:14" ht="13.5" customHeight="1">
      <c r="B58" s="59" t="s">
        <v>15</v>
      </c>
      <c r="C58" s="60" t="s">
        <v>166</v>
      </c>
      <c r="D58" s="79" t="s">
        <v>16</v>
      </c>
      <c r="E58" s="79"/>
      <c r="F58" s="79"/>
      <c r="G58" s="79"/>
      <c r="H58" s="58" t="s">
        <v>189</v>
      </c>
      <c r="I58" s="64" t="s">
        <v>193</v>
      </c>
      <c r="J58" s="64" t="s">
        <v>196</v>
      </c>
      <c r="K58" s="1">
        <v>3</v>
      </c>
      <c r="L58" s="1">
        <v>0.6</v>
      </c>
      <c r="M58" s="1"/>
      <c r="N58" s="1">
        <v>0.3</v>
      </c>
    </row>
    <row r="60" spans="1:8" ht="25.5">
      <c r="A60" s="76" t="s">
        <v>21</v>
      </c>
      <c r="B60" s="76"/>
      <c r="C60" s="76"/>
      <c r="D60" s="76"/>
      <c r="E60" s="76"/>
      <c r="F60" s="76"/>
      <c r="G60" s="76"/>
      <c r="H60" s="76"/>
    </row>
    <row r="61" spans="2:14" ht="13.5" customHeight="1">
      <c r="B61" s="59" t="s">
        <v>67</v>
      </c>
      <c r="C61" s="60" t="s">
        <v>166</v>
      </c>
      <c r="D61" s="79" t="s">
        <v>15</v>
      </c>
      <c r="E61" s="79"/>
      <c r="F61" s="79"/>
      <c r="G61" s="79"/>
      <c r="H61" s="63" t="s">
        <v>197</v>
      </c>
      <c r="I61" s="64" t="s">
        <v>199</v>
      </c>
      <c r="J61" s="64"/>
      <c r="K61" s="1">
        <v>1.5</v>
      </c>
      <c r="L61" s="1">
        <v>0.6</v>
      </c>
      <c r="M61" s="1"/>
      <c r="N61" s="1"/>
    </row>
    <row r="62" spans="2:14" ht="13.5" customHeight="1">
      <c r="B62" s="66" t="s">
        <v>68</v>
      </c>
      <c r="C62" s="60" t="s">
        <v>166</v>
      </c>
      <c r="D62" s="77" t="s">
        <v>154</v>
      </c>
      <c r="E62" s="77"/>
      <c r="F62" s="77"/>
      <c r="G62" s="77"/>
      <c r="H62" s="65" t="s">
        <v>198</v>
      </c>
      <c r="I62" s="64" t="s">
        <v>200</v>
      </c>
      <c r="J62" s="64" t="s">
        <v>201</v>
      </c>
      <c r="L62" s="1">
        <v>0.3</v>
      </c>
      <c r="M62" s="1">
        <v>1.5</v>
      </c>
      <c r="N62" s="1">
        <v>0.6</v>
      </c>
    </row>
    <row r="64" spans="1:8" ht="25.5">
      <c r="A64" s="76" t="s">
        <v>202</v>
      </c>
      <c r="B64" s="76"/>
      <c r="C64" s="76"/>
      <c r="D64" s="76"/>
      <c r="E64" s="76"/>
      <c r="F64" s="76"/>
      <c r="G64" s="76"/>
      <c r="H64" s="76"/>
    </row>
    <row r="65" spans="2:14" ht="13.5" customHeight="1">
      <c r="B65" s="66" t="s">
        <v>67</v>
      </c>
      <c r="C65" s="60" t="s">
        <v>166</v>
      </c>
      <c r="D65" s="77" t="s">
        <v>154</v>
      </c>
      <c r="E65" s="77"/>
      <c r="F65" s="77"/>
      <c r="G65" s="77"/>
      <c r="H65" s="63" t="s">
        <v>203</v>
      </c>
      <c r="I65" s="64" t="s">
        <v>204</v>
      </c>
      <c r="J65" s="64" t="s">
        <v>205</v>
      </c>
      <c r="L65" s="1">
        <v>0.3</v>
      </c>
      <c r="M65" s="1">
        <v>1</v>
      </c>
      <c r="N65" s="1">
        <v>0.6</v>
      </c>
    </row>
  </sheetData>
  <mergeCells count="22">
    <mergeCell ref="D61:G61"/>
    <mergeCell ref="D62:G62"/>
    <mergeCell ref="A64:H64"/>
    <mergeCell ref="D65:G65"/>
    <mergeCell ref="D57:G57"/>
    <mergeCell ref="D45:G45"/>
    <mergeCell ref="D58:G58"/>
    <mergeCell ref="A60:H60"/>
    <mergeCell ref="D52:G52"/>
    <mergeCell ref="A54:H54"/>
    <mergeCell ref="D55:G55"/>
    <mergeCell ref="D56:G56"/>
    <mergeCell ref="D48:G48"/>
    <mergeCell ref="D49:G49"/>
    <mergeCell ref="D50:G50"/>
    <mergeCell ref="D51:G51"/>
    <mergeCell ref="M43:N43"/>
    <mergeCell ref="A44:H44"/>
    <mergeCell ref="D46:G46"/>
    <mergeCell ref="D47:G47"/>
    <mergeCell ref="A43:H43"/>
    <mergeCell ref="K43:L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D27" sqref="D27"/>
    </sheetView>
  </sheetViews>
  <sheetFormatPr defaultColWidth="9.00390625" defaultRowHeight="12.75"/>
  <cols>
    <col min="2" max="2" width="38.875" style="0" customWidth="1"/>
    <col min="3" max="3" width="10.75390625" style="0" bestFit="1" customWidth="1"/>
    <col min="12" max="12" width="8.25390625" style="0" customWidth="1"/>
  </cols>
  <sheetData>
    <row r="2" spans="1:15" ht="26.25" customHeight="1">
      <c r="A2" s="80" t="s">
        <v>0</v>
      </c>
      <c r="B2" s="80" t="s">
        <v>24</v>
      </c>
      <c r="C2" s="82" t="s">
        <v>74</v>
      </c>
      <c r="D2" s="82"/>
      <c r="E2" s="80" t="s">
        <v>19</v>
      </c>
      <c r="F2" s="80"/>
      <c r="G2" s="80" t="s">
        <v>20</v>
      </c>
      <c r="H2" s="80"/>
      <c r="I2" s="80" t="s">
        <v>75</v>
      </c>
      <c r="J2" s="80"/>
      <c r="K2" s="82" t="s">
        <v>77</v>
      </c>
      <c r="L2" s="82"/>
      <c r="M2" s="82" t="s">
        <v>78</v>
      </c>
      <c r="N2" s="82"/>
      <c r="O2" s="82"/>
    </row>
    <row r="3" spans="1:15" ht="25.5">
      <c r="A3" s="81"/>
      <c r="B3" s="81"/>
      <c r="C3" s="19" t="s">
        <v>76</v>
      </c>
      <c r="D3" s="19" t="s">
        <v>57</v>
      </c>
      <c r="E3" s="19" t="s">
        <v>76</v>
      </c>
      <c r="F3" s="19" t="s">
        <v>57</v>
      </c>
      <c r="G3" s="19" t="s">
        <v>76</v>
      </c>
      <c r="H3" s="19" t="s">
        <v>57</v>
      </c>
      <c r="I3" s="19" t="s">
        <v>76</v>
      </c>
      <c r="J3" s="19" t="s">
        <v>57</v>
      </c>
      <c r="K3" s="19" t="s">
        <v>76</v>
      </c>
      <c r="L3" s="19" t="s">
        <v>57</v>
      </c>
      <c r="M3" s="19" t="s">
        <v>76</v>
      </c>
      <c r="N3" s="19" t="s">
        <v>57</v>
      </c>
      <c r="O3" s="19" t="s">
        <v>58</v>
      </c>
    </row>
    <row r="4" spans="1:15" ht="15.75">
      <c r="A4" s="20">
        <v>1</v>
      </c>
      <c r="B4" s="22" t="s">
        <v>154</v>
      </c>
      <c r="C4" s="20">
        <f>VLOOKUP($B4,ФФП!$B$4:$L$41,11,0)</f>
        <v>19.5</v>
      </c>
      <c r="D4" s="20">
        <f>VLOOKUP($B4,ФФП!$B$4:$C$41,2,0)/10</f>
        <v>1.5</v>
      </c>
      <c r="E4" s="20">
        <f>VLOOKUP($B4,ФФП!$B$45:$L$52,10,0)</f>
        <v>6</v>
      </c>
      <c r="F4" s="20">
        <f>VLOOKUP($B4,ФФП!$B$45:$L$52,11,0)</f>
        <v>0.4</v>
      </c>
      <c r="G4" s="20">
        <f>VLOOKUP($B4,ФФП!$D$55:$N$58,10,0)</f>
        <v>3</v>
      </c>
      <c r="H4" s="20">
        <f>VLOOKUP($B4,ФФП!$D$55:$N$58,11,0)</f>
        <v>0.4</v>
      </c>
      <c r="I4" s="20">
        <f>VLOOKUP($B4,ФФП!$D$61:$N$62,10,0)</f>
        <v>1.5</v>
      </c>
      <c r="J4" s="20">
        <f>VLOOKUP($B4,ФФП!$D$61:$N$62,11,0)</f>
        <v>0.6</v>
      </c>
      <c r="K4" s="20">
        <f>ФФП!M65</f>
        <v>1</v>
      </c>
      <c r="L4" s="20">
        <f>ФФП!N65</f>
        <v>0.6</v>
      </c>
      <c r="M4" s="20">
        <f aca="true" t="shared" si="0" ref="M4:M35">C4+E4+G4+I4+K4</f>
        <v>31</v>
      </c>
      <c r="N4" s="20">
        <f aca="true" t="shared" si="1" ref="N4:N35">D4+F4+H4+J4+L4</f>
        <v>3.5</v>
      </c>
      <c r="O4" s="20">
        <v>4</v>
      </c>
    </row>
    <row r="5" spans="1:15" ht="15.75">
      <c r="A5" s="20">
        <v>2</v>
      </c>
      <c r="B5" s="22" t="s">
        <v>67</v>
      </c>
      <c r="C5" s="20">
        <f>VLOOKUP($B5,ФФП!$B$4:$L$41,11,0)</f>
        <v>19.5</v>
      </c>
      <c r="D5" s="20">
        <f>VLOOKUP($B5,ФФП!$B$4:$C$41,2,0)/10</f>
        <v>1</v>
      </c>
      <c r="E5" s="20">
        <f>VLOOKUP($B5,ФФП!$D$45:$N$52,10,0)</f>
        <v>6</v>
      </c>
      <c r="F5" s="20">
        <f>VLOOKUP($B5,ФФП!$D$45:$N$52,11,0)</f>
        <v>0.6</v>
      </c>
      <c r="G5" s="20">
        <f>VLOOKUP($B5,ФФП!$D$55:$N$58,10,0)</f>
        <v>3</v>
      </c>
      <c r="H5" s="20">
        <f>VLOOKUP($B5,ФФП!$D$55:$N$58,11,0)</f>
        <v>0.6</v>
      </c>
      <c r="I5" s="20">
        <f>VLOOKUP($B5,ФФП!$B$61:$L$62,10,0)</f>
        <v>1.5</v>
      </c>
      <c r="J5" s="20">
        <f>VLOOKUP($B5,ФФП!$B$61:$L$62,11,0)</f>
        <v>0.6</v>
      </c>
      <c r="K5" s="20">
        <f>ФФП!K65</f>
        <v>0</v>
      </c>
      <c r="L5" s="20">
        <f>ФФП!L65</f>
        <v>0.3</v>
      </c>
      <c r="M5" s="20">
        <f t="shared" si="0"/>
        <v>30</v>
      </c>
      <c r="N5" s="20">
        <f t="shared" si="1"/>
        <v>3.1</v>
      </c>
      <c r="O5" s="20">
        <v>2</v>
      </c>
    </row>
    <row r="6" spans="1:15" ht="15.75">
      <c r="A6" s="23" t="s">
        <v>206</v>
      </c>
      <c r="B6" s="22" t="s">
        <v>68</v>
      </c>
      <c r="C6" s="20">
        <f>VLOOKUP($B6,ФФП!$B$4:$L$41,11,0)</f>
        <v>19.5</v>
      </c>
      <c r="D6" s="20">
        <f>VLOOKUP($B6,ФФП!$B$4:$C$41,2,0)/10</f>
        <v>1.5</v>
      </c>
      <c r="E6" s="20">
        <f>VLOOKUP($B6,ФФП!$D$45:$N$52,10,0)</f>
        <v>6</v>
      </c>
      <c r="F6" s="20">
        <f>VLOOKUP($B6,ФФП!$D$45:$N$52,11,0)</f>
        <v>0.6</v>
      </c>
      <c r="G6" s="20">
        <f>VLOOKUP($B6,ФФП!$B$55:$L$58,10,0)</f>
        <v>3</v>
      </c>
      <c r="H6" s="20">
        <f>VLOOKUP($B6,ФФП!$B$55:$L$58,11,0)</f>
        <v>0.6</v>
      </c>
      <c r="I6" s="20">
        <f>VLOOKUP($B6,ФФП!$B$61:$L$62,10,0)</f>
        <v>0</v>
      </c>
      <c r="J6" s="20">
        <f>VLOOKUP($B6,ФФП!$B$61:$L$62,11,0)</f>
        <v>0.3</v>
      </c>
      <c r="K6" s="20"/>
      <c r="L6" s="20"/>
      <c r="M6" s="20">
        <f t="shared" si="0"/>
        <v>28.5</v>
      </c>
      <c r="N6" s="20">
        <f t="shared" si="1"/>
        <v>3</v>
      </c>
      <c r="O6" s="20">
        <v>1</v>
      </c>
    </row>
    <row r="7" spans="1:15" ht="15.75">
      <c r="A7" s="23" t="s">
        <v>206</v>
      </c>
      <c r="B7" s="22" t="s">
        <v>15</v>
      </c>
      <c r="C7" s="20">
        <f>VLOOKUP($B7,ФФП!$B$4:$L$41,11,0)</f>
        <v>19.5</v>
      </c>
      <c r="D7" s="20">
        <f>VLOOKUP($B7,ФФП!$B$4:$C$41,2,0)/10</f>
        <v>1.5</v>
      </c>
      <c r="E7" s="20">
        <f>VLOOKUP($B7,ФФП!$D$45:$N$52,10,0)</f>
        <v>6</v>
      </c>
      <c r="F7" s="20">
        <f>VLOOKUP($B7,ФФП!$D$45:$N$52,11,0)</f>
        <v>0.4</v>
      </c>
      <c r="G7" s="20">
        <f>VLOOKUP($B7,ФФП!$B$55:$L$58,10,0)</f>
        <v>3</v>
      </c>
      <c r="H7" s="20">
        <f>VLOOKUP($B7,ФФП!$B$55:$L$58,11,0)</f>
        <v>0.6</v>
      </c>
      <c r="I7" s="20">
        <f>VLOOKUP($B7,ФФП!$D$61:$N$62,10,0)</f>
        <v>0</v>
      </c>
      <c r="J7" s="20">
        <f>VLOOKUP($B7,ФФП!$D$61:$N$62,11,0)</f>
        <v>0</v>
      </c>
      <c r="K7" s="20"/>
      <c r="L7" s="20"/>
      <c r="M7" s="20">
        <f t="shared" si="0"/>
        <v>28.5</v>
      </c>
      <c r="N7" s="20">
        <f t="shared" si="1"/>
        <v>2.5</v>
      </c>
      <c r="O7" s="20">
        <v>1</v>
      </c>
    </row>
    <row r="8" spans="1:15" ht="15.75">
      <c r="A8" s="23" t="s">
        <v>80</v>
      </c>
      <c r="B8" s="21" t="s">
        <v>12</v>
      </c>
      <c r="C8" s="20">
        <f>VLOOKUP($B8,ФФП!$B$4:$L$41,11,0)</f>
        <v>19.5</v>
      </c>
      <c r="D8" s="20">
        <f>VLOOKUP($B8,ФФП!$B$4:$C$41,2,0)/10</f>
        <v>1.6</v>
      </c>
      <c r="E8" s="20">
        <f>VLOOKUP($B8,ФФП!$D$45:$N$52,10,0)</f>
        <v>6</v>
      </c>
      <c r="F8" s="20">
        <f>VLOOKUP($B8,ФФП!$D$45:$N$52,11,0)</f>
        <v>0.6</v>
      </c>
      <c r="G8" s="20">
        <f>VLOOKUP($B8,ФФП!$B$55:$L$58,10,0)</f>
        <v>0</v>
      </c>
      <c r="H8" s="20">
        <f>VLOOKUP($B8,ФФП!$B$55:$L$58,11,0)</f>
        <v>0.4</v>
      </c>
      <c r="I8" s="20"/>
      <c r="J8" s="20"/>
      <c r="K8" s="20"/>
      <c r="L8" s="20"/>
      <c r="M8" s="20">
        <f t="shared" si="0"/>
        <v>25.5</v>
      </c>
      <c r="N8" s="20">
        <f t="shared" si="1"/>
        <v>2.6</v>
      </c>
      <c r="O8" s="20"/>
    </row>
    <row r="9" spans="1:15" ht="15.75">
      <c r="A9" s="23" t="s">
        <v>80</v>
      </c>
      <c r="B9" s="22" t="s">
        <v>17</v>
      </c>
      <c r="C9" s="20">
        <f>VLOOKUP($B9,ФФП!$B$4:$L$41,11,0)</f>
        <v>19.5</v>
      </c>
      <c r="D9" s="20">
        <f>VLOOKUP($B9,ФФП!$B$4:$C$41,2,0)/10</f>
        <v>1</v>
      </c>
      <c r="E9" s="20">
        <f>VLOOKUP($B9,ФФП!$D$45:$N$52,10,0)</f>
        <v>6</v>
      </c>
      <c r="F9" s="20">
        <f>VLOOKUP($B9,ФФП!$D$45:$N$52,11,0)</f>
        <v>0.6</v>
      </c>
      <c r="G9" s="20">
        <f>VLOOKUP($B9,ФФП!$B$55:$L$58,10,0)</f>
        <v>0</v>
      </c>
      <c r="H9" s="20">
        <f>VLOOKUP($B9,ФФП!$B$55:$L$58,11,0)</f>
        <v>0.3</v>
      </c>
      <c r="I9" s="20"/>
      <c r="J9" s="20"/>
      <c r="K9" s="20"/>
      <c r="L9" s="20"/>
      <c r="M9" s="20">
        <f t="shared" si="0"/>
        <v>25.5</v>
      </c>
      <c r="N9" s="20">
        <f t="shared" si="1"/>
        <v>1.9000000000000001</v>
      </c>
      <c r="O9" s="20"/>
    </row>
    <row r="10" spans="1:15" ht="15.75">
      <c r="A10" s="23" t="s">
        <v>80</v>
      </c>
      <c r="B10" s="22" t="s">
        <v>16</v>
      </c>
      <c r="C10" s="20">
        <f>VLOOKUP($B10,ФФП!$B$4:$L$41,11,0)</f>
        <v>19.5</v>
      </c>
      <c r="D10" s="20">
        <f>VLOOKUP($B10,ФФП!$B$4:$C$41,2,0)/10</f>
        <v>0.9</v>
      </c>
      <c r="E10" s="20">
        <f>VLOOKUP($B10,ФФП!$D$45:$N$52,10,0)</f>
        <v>6</v>
      </c>
      <c r="F10" s="20">
        <f>VLOOKUP($B10,ФФП!$D$45:$N$52,11,0)</f>
        <v>0.6</v>
      </c>
      <c r="G10" s="20">
        <f>VLOOKUP($B10,ФФП!$D$55:$N$58,10,0)</f>
        <v>0</v>
      </c>
      <c r="H10" s="20">
        <f>VLOOKUP($B10,ФФП!$D$55:$N$58,11,0)</f>
        <v>0.3</v>
      </c>
      <c r="I10" s="20"/>
      <c r="J10" s="20"/>
      <c r="K10" s="20"/>
      <c r="L10" s="20"/>
      <c r="M10" s="20">
        <f t="shared" si="0"/>
        <v>25.5</v>
      </c>
      <c r="N10" s="20">
        <f t="shared" si="1"/>
        <v>1.8</v>
      </c>
      <c r="O10" s="20"/>
    </row>
    <row r="11" spans="1:15" ht="15.75">
      <c r="A11" s="23" t="s">
        <v>80</v>
      </c>
      <c r="B11" s="21" t="s">
        <v>70</v>
      </c>
      <c r="C11" s="20">
        <f>VLOOKUP($B11,ФФП!$B$4:$L$41,11,0)</f>
        <v>19.5</v>
      </c>
      <c r="D11" s="20">
        <f>VLOOKUP($B11,ФФП!$B$4:$C$41,2,0)/10</f>
        <v>1</v>
      </c>
      <c r="E11" s="20">
        <f>VLOOKUP($B11,ФФП!$B$45:$L$52,10,0)</f>
        <v>6</v>
      </c>
      <c r="F11" s="20">
        <f>VLOOKUP($B11,ФФП!$B$45:$L$52,11,0)</f>
        <v>0.4</v>
      </c>
      <c r="G11" s="20">
        <f>VLOOKUP($B11,ФФП!$D$55:$N$58,10,0)</f>
        <v>0</v>
      </c>
      <c r="H11" s="20">
        <f>VLOOKUP($B11,ФФП!$D$55:$N$58,11,0)</f>
        <v>0</v>
      </c>
      <c r="I11" s="20"/>
      <c r="J11" s="20"/>
      <c r="K11" s="20"/>
      <c r="L11" s="20"/>
      <c r="M11" s="20">
        <f t="shared" si="0"/>
        <v>25.5</v>
      </c>
      <c r="N11" s="20">
        <f t="shared" si="1"/>
        <v>1.4</v>
      </c>
      <c r="O11" s="20"/>
    </row>
    <row r="12" spans="1:15" ht="15.75">
      <c r="A12" s="23" t="s">
        <v>79</v>
      </c>
      <c r="B12" s="24" t="s">
        <v>153</v>
      </c>
      <c r="C12" s="20">
        <f>VLOOKUP($B12,ФФП!$B$4:$L$41,11,0)</f>
        <v>19.5</v>
      </c>
      <c r="D12" s="20">
        <f>VLOOKUP($B12,ФФП!$B$4:$C$41,2,0)/10</f>
        <v>1.5</v>
      </c>
      <c r="E12" s="20">
        <f>VLOOKUP($B12,ФФП!$B$45:$L$52,10,0)</f>
        <v>0</v>
      </c>
      <c r="F12" s="20">
        <f>VLOOKUP($B12,ФФП!$B$45:$L$52,11,0)</f>
        <v>0.3</v>
      </c>
      <c r="G12" s="20"/>
      <c r="H12" s="20"/>
      <c r="I12" s="20"/>
      <c r="J12" s="20"/>
      <c r="K12" s="20"/>
      <c r="L12" s="20"/>
      <c r="M12" s="20">
        <f t="shared" si="0"/>
        <v>19.5</v>
      </c>
      <c r="N12" s="20">
        <f t="shared" si="1"/>
        <v>1.8</v>
      </c>
      <c r="O12" s="20"/>
    </row>
    <row r="13" spans="1:15" ht="15.75">
      <c r="A13" s="23" t="s">
        <v>79</v>
      </c>
      <c r="B13" s="22" t="s">
        <v>13</v>
      </c>
      <c r="C13" s="20">
        <f>VLOOKUP($B13,ФФП!$B$4:$L$41,11,0)</f>
        <v>19.5</v>
      </c>
      <c r="D13" s="20">
        <f>VLOOKUP($B13,ФФП!$B$4:$C$41,2,0)/10</f>
        <v>1.3</v>
      </c>
      <c r="E13" s="20">
        <f>VLOOKUP($B13,ФФП!$B$45:$L$52,10,0)</f>
        <v>0</v>
      </c>
      <c r="F13" s="20">
        <f>VLOOKUP($B13,ФФП!$B$45:$L$52,11,0)</f>
        <v>0.3</v>
      </c>
      <c r="G13" s="20"/>
      <c r="H13" s="20"/>
      <c r="I13" s="20"/>
      <c r="J13" s="20"/>
      <c r="K13" s="20"/>
      <c r="L13" s="20"/>
      <c r="M13" s="20">
        <f t="shared" si="0"/>
        <v>19.5</v>
      </c>
      <c r="N13" s="20">
        <f t="shared" si="1"/>
        <v>1.6</v>
      </c>
      <c r="O13" s="20"/>
    </row>
    <row r="14" spans="1:15" ht="15.75">
      <c r="A14" s="23" t="s">
        <v>79</v>
      </c>
      <c r="B14" s="24" t="s">
        <v>73</v>
      </c>
      <c r="C14" s="20">
        <f>VLOOKUP($B14,ФФП!$B$4:$L$41,11,0)</f>
        <v>19.5</v>
      </c>
      <c r="D14" s="20">
        <f>VLOOKUP($B14,ФФП!$B$4:$C$41,2,0)/10</f>
        <v>1.3</v>
      </c>
      <c r="E14" s="20">
        <f>VLOOKUP($B14,ФФП!$B$45:$L$52,10,0)</f>
        <v>0</v>
      </c>
      <c r="F14" s="20">
        <f>VLOOKUP($B14,ФФП!$B$45:$L$52,11,0)</f>
        <v>0.3</v>
      </c>
      <c r="G14" s="20"/>
      <c r="H14" s="20"/>
      <c r="I14" s="20"/>
      <c r="J14" s="20"/>
      <c r="K14" s="23"/>
      <c r="L14" s="20"/>
      <c r="M14" s="20">
        <f t="shared" si="0"/>
        <v>19.5</v>
      </c>
      <c r="N14" s="20">
        <f t="shared" si="1"/>
        <v>1.6</v>
      </c>
      <c r="O14" s="20"/>
    </row>
    <row r="15" spans="1:15" ht="15.75">
      <c r="A15" s="23" t="s">
        <v>79</v>
      </c>
      <c r="B15" s="22" t="s">
        <v>155</v>
      </c>
      <c r="C15" s="20">
        <f>VLOOKUP($B15,ФФП!$B$4:$L$41,11,0)</f>
        <v>19.5</v>
      </c>
      <c r="D15" s="20">
        <f>VLOOKUP($B15,ФФП!$B$4:$C$41,2,0)/10</f>
        <v>1.3</v>
      </c>
      <c r="E15" s="20">
        <f>VLOOKUP($B15,ФФП!$B$45:$L$52,10,0)</f>
        <v>0</v>
      </c>
      <c r="F15" s="20">
        <f>VLOOKUP($B15,ФФП!$B$45:$L$52,11,0)</f>
        <v>0.3</v>
      </c>
      <c r="G15" s="20"/>
      <c r="H15" s="20"/>
      <c r="I15" s="20"/>
      <c r="J15" s="20"/>
      <c r="K15" s="20"/>
      <c r="L15" s="20"/>
      <c r="M15" s="20">
        <f t="shared" si="0"/>
        <v>19.5</v>
      </c>
      <c r="N15" s="20">
        <f t="shared" si="1"/>
        <v>1.6</v>
      </c>
      <c r="O15" s="20"/>
    </row>
    <row r="16" spans="1:15" ht="15.75">
      <c r="A16" s="23" t="s">
        <v>79</v>
      </c>
      <c r="B16" s="21" t="s">
        <v>147</v>
      </c>
      <c r="C16" s="20">
        <f>VLOOKUP($B16,ФФП!$B$4:$L$41,11,0)</f>
        <v>19.5</v>
      </c>
      <c r="D16" s="20">
        <f>VLOOKUP($B16,ФФП!$B$4:$C$41,2,0)/10</f>
        <v>1.3</v>
      </c>
      <c r="E16" s="20">
        <f>VLOOKUP($B16,ФФП!$B$45:$L$52,10,0)</f>
        <v>0</v>
      </c>
      <c r="F16" s="20">
        <f>VLOOKUP($B16,ФФП!$B$45:$L$52,11,0)</f>
        <v>0.1</v>
      </c>
      <c r="G16" s="20"/>
      <c r="H16" s="20"/>
      <c r="I16" s="20"/>
      <c r="J16" s="20"/>
      <c r="K16" s="20"/>
      <c r="L16" s="20"/>
      <c r="M16" s="20">
        <f t="shared" si="0"/>
        <v>19.5</v>
      </c>
      <c r="N16" s="20">
        <f t="shared" si="1"/>
        <v>1.4000000000000001</v>
      </c>
      <c r="O16" s="20"/>
    </row>
    <row r="17" spans="1:15" ht="15.75">
      <c r="A17" s="23" t="s">
        <v>79</v>
      </c>
      <c r="B17" s="22" t="s">
        <v>146</v>
      </c>
      <c r="C17" s="20">
        <f>VLOOKUP($B17,ФФП!$B$4:$L$41,11,0)</f>
        <v>19.5</v>
      </c>
      <c r="D17" s="20">
        <f>VLOOKUP($B17,ФФП!$B$4:$C$41,2,0)/10</f>
        <v>1.4</v>
      </c>
      <c r="E17" s="20">
        <f>VLOOKUP($B17,ФФП!$B$45:$L$52,10,0)</f>
        <v>0</v>
      </c>
      <c r="F17" s="20">
        <f>VLOOKUP($B17,ФФП!$B$45:$L$52,11,0)</f>
        <v>0</v>
      </c>
      <c r="G17" s="20"/>
      <c r="H17" s="20"/>
      <c r="I17" s="20"/>
      <c r="J17" s="20"/>
      <c r="K17" s="23"/>
      <c r="L17" s="20"/>
      <c r="M17" s="20">
        <f t="shared" si="0"/>
        <v>19.5</v>
      </c>
      <c r="N17" s="20">
        <f t="shared" si="1"/>
        <v>1.4</v>
      </c>
      <c r="O17" s="20"/>
    </row>
    <row r="18" spans="1:15" ht="15.75">
      <c r="A18" s="23" t="s">
        <v>79</v>
      </c>
      <c r="B18" s="22" t="s">
        <v>9</v>
      </c>
      <c r="C18" s="20">
        <f>VLOOKUP($B18,ФФП!$B$4:$L$41,11,0)</f>
        <v>19.5</v>
      </c>
      <c r="D18" s="20">
        <f>VLOOKUP($B18,ФФП!$B$4:$C$41,2,0)/10</f>
        <v>1.2</v>
      </c>
      <c r="E18" s="20">
        <f>VLOOKUP($B18,ФФП!$D$45:$N$52,10,0)</f>
        <v>0</v>
      </c>
      <c r="F18" s="20">
        <f>VLOOKUP($B18,ФФП!$D$45:$N$52,11,0)</f>
        <v>0.1</v>
      </c>
      <c r="G18" s="20"/>
      <c r="H18" s="20"/>
      <c r="I18" s="20"/>
      <c r="J18" s="20"/>
      <c r="K18" s="20"/>
      <c r="L18" s="20"/>
      <c r="M18" s="20">
        <f t="shared" si="0"/>
        <v>19.5</v>
      </c>
      <c r="N18" s="20">
        <f t="shared" si="1"/>
        <v>1.3</v>
      </c>
      <c r="O18" s="20"/>
    </row>
    <row r="19" spans="1:15" ht="15.75">
      <c r="A19" s="23" t="s">
        <v>79</v>
      </c>
      <c r="B19" s="22" t="s">
        <v>69</v>
      </c>
      <c r="C19" s="20">
        <f>VLOOKUP($B19,ФФП!$B$4:$L$41,11,0)</f>
        <v>19.5</v>
      </c>
      <c r="D19" s="20">
        <f>VLOOKUP($B19,ФФП!$B$4:$C$41,2,0)/10</f>
        <v>0.9</v>
      </c>
      <c r="E19" s="20">
        <f>VLOOKUP($B19,ФФП!$D$45:$N$52,10,0)</f>
        <v>0</v>
      </c>
      <c r="F19" s="20">
        <f>VLOOKUP($B19,ФФП!$D$45:$N$52,11,0)</f>
        <v>0.1</v>
      </c>
      <c r="G19" s="20"/>
      <c r="H19" s="20"/>
      <c r="I19" s="20"/>
      <c r="J19" s="20"/>
      <c r="K19" s="20"/>
      <c r="L19" s="20"/>
      <c r="M19" s="20">
        <f t="shared" si="0"/>
        <v>19.5</v>
      </c>
      <c r="N19" s="20">
        <f t="shared" si="1"/>
        <v>1</v>
      </c>
      <c r="O19" s="20"/>
    </row>
    <row r="20" spans="1:15" ht="15.75">
      <c r="A20" s="20" t="s">
        <v>163</v>
      </c>
      <c r="B20" s="22" t="s">
        <v>8</v>
      </c>
      <c r="C20" s="20">
        <f>VLOOKUP($B20,ФФП!$B$4:$L$41,11,0)</f>
        <v>13.5</v>
      </c>
      <c r="D20" s="20">
        <f>VLOOKUP($B20,ФФП!$B$4:$C$41,2,0)/10</f>
        <v>0.9</v>
      </c>
      <c r="E20" s="20"/>
      <c r="F20" s="20"/>
      <c r="G20" s="20"/>
      <c r="H20" s="20"/>
      <c r="I20" s="20"/>
      <c r="J20" s="20"/>
      <c r="K20" s="20"/>
      <c r="L20" s="20"/>
      <c r="M20" s="20">
        <f t="shared" si="0"/>
        <v>13.5</v>
      </c>
      <c r="N20" s="20">
        <f t="shared" si="1"/>
        <v>0.9</v>
      </c>
      <c r="O20" s="20"/>
    </row>
    <row r="21" spans="1:15" ht="15.75">
      <c r="A21" s="20" t="s">
        <v>163</v>
      </c>
      <c r="B21" s="22" t="s">
        <v>7</v>
      </c>
      <c r="C21" s="20">
        <f>VLOOKUP($B21,ФФП!$B$4:$L$41,11,0)</f>
        <v>13.5</v>
      </c>
      <c r="D21" s="20">
        <f>VLOOKUP($B21,ФФП!$B$4:$C$41,2,0)/10</f>
        <v>0.9</v>
      </c>
      <c r="E21" s="20"/>
      <c r="F21" s="20"/>
      <c r="G21" s="20"/>
      <c r="H21" s="20"/>
      <c r="I21" s="20"/>
      <c r="J21" s="20"/>
      <c r="K21" s="20"/>
      <c r="L21" s="20"/>
      <c r="M21" s="20">
        <f t="shared" si="0"/>
        <v>13.5</v>
      </c>
      <c r="N21" s="20">
        <f t="shared" si="1"/>
        <v>0.9</v>
      </c>
      <c r="O21" s="20"/>
    </row>
    <row r="22" spans="1:15" ht="15.75">
      <c r="A22" s="20" t="s">
        <v>163</v>
      </c>
      <c r="B22" s="21" t="s">
        <v>156</v>
      </c>
      <c r="C22" s="20">
        <f>VLOOKUP($B22,ФФП!$B$4:$L$41,11,0)</f>
        <v>13.5</v>
      </c>
      <c r="D22" s="20">
        <f>VLOOKUP($B22,ФФП!$B$4:$C$41,2,0)/10</f>
        <v>0.8</v>
      </c>
      <c r="E22" s="20"/>
      <c r="F22" s="20"/>
      <c r="G22" s="20"/>
      <c r="H22" s="20"/>
      <c r="I22" s="20"/>
      <c r="J22" s="20"/>
      <c r="K22" s="20"/>
      <c r="L22" s="20"/>
      <c r="M22" s="20">
        <f t="shared" si="0"/>
        <v>13.5</v>
      </c>
      <c r="N22" s="20">
        <f t="shared" si="1"/>
        <v>0.8</v>
      </c>
      <c r="O22" s="20"/>
    </row>
    <row r="23" spans="1:15" ht="15.75">
      <c r="A23" s="20" t="s">
        <v>163</v>
      </c>
      <c r="B23" s="24" t="s">
        <v>6</v>
      </c>
      <c r="C23" s="20">
        <f>VLOOKUP($B23,ФФП!$B$4:$L$41,11,0)</f>
        <v>13.5</v>
      </c>
      <c r="D23" s="20">
        <f>VLOOKUP($B23,ФФП!$B$4:$C$41,2,0)/10</f>
        <v>0.7</v>
      </c>
      <c r="E23" s="20"/>
      <c r="F23" s="20"/>
      <c r="G23" s="20"/>
      <c r="H23" s="20"/>
      <c r="I23" s="20"/>
      <c r="J23" s="20"/>
      <c r="K23" s="20"/>
      <c r="L23" s="20"/>
      <c r="M23" s="20">
        <f t="shared" si="0"/>
        <v>13.5</v>
      </c>
      <c r="N23" s="20">
        <f t="shared" si="1"/>
        <v>0.7</v>
      </c>
      <c r="O23" s="20"/>
    </row>
    <row r="24" spans="1:15" ht="15.75">
      <c r="A24" s="20" t="s">
        <v>164</v>
      </c>
      <c r="B24" s="22" t="s">
        <v>148</v>
      </c>
      <c r="C24" s="20">
        <f>VLOOKUP($B24,ФФП!$B$4:$L$41,11,0)</f>
        <v>9.5</v>
      </c>
      <c r="D24" s="20">
        <f>VLOOKUP($B24,ФФП!$B$4:$C$41,2,0)/10</f>
        <v>0.8</v>
      </c>
      <c r="E24" s="20"/>
      <c r="F24" s="20"/>
      <c r="G24" s="20"/>
      <c r="H24" s="20"/>
      <c r="I24" s="20"/>
      <c r="J24" s="20"/>
      <c r="K24" s="20"/>
      <c r="L24" s="20"/>
      <c r="M24" s="20">
        <f t="shared" si="0"/>
        <v>9.5</v>
      </c>
      <c r="N24" s="20">
        <f t="shared" si="1"/>
        <v>0.8</v>
      </c>
      <c r="O24" s="20"/>
    </row>
    <row r="25" spans="1:15" ht="15.75">
      <c r="A25" s="20" t="s">
        <v>165</v>
      </c>
      <c r="B25" s="22" t="s">
        <v>151</v>
      </c>
      <c r="C25" s="20">
        <f>VLOOKUP($B25,ФФП!$B$4:$L$41,11,0)</f>
        <v>9.5</v>
      </c>
      <c r="D25" s="20">
        <f>VLOOKUP($B25,ФФП!$B$4:$C$41,2,0)/10</f>
        <v>0.7</v>
      </c>
      <c r="E25" s="20"/>
      <c r="F25" s="20"/>
      <c r="G25" s="20"/>
      <c r="H25" s="20"/>
      <c r="I25" s="20"/>
      <c r="J25" s="20"/>
      <c r="K25" s="20"/>
      <c r="L25" s="20"/>
      <c r="M25" s="20">
        <f t="shared" si="0"/>
        <v>9.5</v>
      </c>
      <c r="N25" s="20">
        <f t="shared" si="1"/>
        <v>0.7</v>
      </c>
      <c r="O25" s="20"/>
    </row>
    <row r="26" spans="1:15" ht="15.75">
      <c r="A26" s="20" t="s">
        <v>164</v>
      </c>
      <c r="B26" s="22" t="s">
        <v>72</v>
      </c>
      <c r="C26" s="20">
        <f>VLOOKUP($B26,ФФП!$B$4:$L$41,11,0)</f>
        <v>9.5</v>
      </c>
      <c r="D26" s="20">
        <f>VLOOKUP($B26,ФФП!$B$4:$C$41,2,0)/10</f>
        <v>0.7</v>
      </c>
      <c r="E26" s="20"/>
      <c r="F26" s="20"/>
      <c r="G26" s="20"/>
      <c r="H26" s="20"/>
      <c r="I26" s="20"/>
      <c r="J26" s="20"/>
      <c r="K26" s="20"/>
      <c r="L26" s="20"/>
      <c r="M26" s="20">
        <f t="shared" si="0"/>
        <v>9.5</v>
      </c>
      <c r="N26" s="20">
        <f t="shared" si="1"/>
        <v>0.7</v>
      </c>
      <c r="O26" s="20"/>
    </row>
    <row r="27" spans="1:15" ht="15.75">
      <c r="A27" s="20" t="s">
        <v>164</v>
      </c>
      <c r="B27" s="22" t="s">
        <v>71</v>
      </c>
      <c r="C27" s="20">
        <f>VLOOKUP($B27,ФФП!$B$4:$L$41,11,0)</f>
        <v>9.5</v>
      </c>
      <c r="D27" s="20">
        <f>VLOOKUP($B27,ФФП!$B$4:$C$41,2,0)/10</f>
        <v>0.7</v>
      </c>
      <c r="E27" s="20"/>
      <c r="F27" s="20"/>
      <c r="G27" s="20"/>
      <c r="H27" s="20"/>
      <c r="I27" s="20"/>
      <c r="J27" s="20"/>
      <c r="K27" s="20"/>
      <c r="L27" s="20"/>
      <c r="M27" s="20">
        <f t="shared" si="0"/>
        <v>9.5</v>
      </c>
      <c r="N27" s="20">
        <f t="shared" si="1"/>
        <v>0.7</v>
      </c>
      <c r="O27" s="20"/>
    </row>
    <row r="28" spans="1:15" ht="15.75">
      <c r="A28" s="20" t="s">
        <v>162</v>
      </c>
      <c r="B28" s="22" t="s">
        <v>14</v>
      </c>
      <c r="C28" s="20">
        <f>VLOOKUP($B28,ФФП!$B$4:$L$41,11,0)</f>
        <v>5.5</v>
      </c>
      <c r="D28" s="20">
        <f>VLOOKUP($B28,ФФП!$B$4:$C$41,2,0)/10</f>
        <v>0.7</v>
      </c>
      <c r="E28" s="20"/>
      <c r="F28" s="20"/>
      <c r="G28" s="20"/>
      <c r="H28" s="20"/>
      <c r="I28" s="20"/>
      <c r="J28" s="20"/>
      <c r="K28" s="20"/>
      <c r="L28" s="20"/>
      <c r="M28" s="20">
        <f t="shared" si="0"/>
        <v>5.5</v>
      </c>
      <c r="N28" s="20">
        <f t="shared" si="1"/>
        <v>0.7</v>
      </c>
      <c r="O28" s="20"/>
    </row>
    <row r="29" spans="1:15" ht="15.75">
      <c r="A29" s="20" t="s">
        <v>162</v>
      </c>
      <c r="B29" s="22" t="s">
        <v>10</v>
      </c>
      <c r="C29" s="20">
        <f>VLOOKUP($B29,ФФП!$B$4:$L$41,11,0)</f>
        <v>5.5</v>
      </c>
      <c r="D29" s="20">
        <f>VLOOKUP($B29,ФФП!$B$4:$C$41,2,0)/10</f>
        <v>0.6</v>
      </c>
      <c r="E29" s="20"/>
      <c r="F29" s="20"/>
      <c r="G29" s="20"/>
      <c r="H29" s="20"/>
      <c r="I29" s="20"/>
      <c r="J29" s="20"/>
      <c r="K29" s="20"/>
      <c r="L29" s="20"/>
      <c r="M29" s="20">
        <f t="shared" si="0"/>
        <v>5.5</v>
      </c>
      <c r="N29" s="20">
        <f t="shared" si="1"/>
        <v>0.6</v>
      </c>
      <c r="O29" s="20"/>
    </row>
    <row r="30" spans="1:15" ht="15.75">
      <c r="A30" s="20" t="s">
        <v>162</v>
      </c>
      <c r="B30" s="22" t="s">
        <v>157</v>
      </c>
      <c r="C30" s="20">
        <f>VLOOKUP($B30,ФФП!$B$4:$L$41,11,0)</f>
        <v>5.5</v>
      </c>
      <c r="D30" s="20">
        <f>VLOOKUP($B30,ФФП!$B$4:$C$41,2,0)/10</f>
        <v>0.6</v>
      </c>
      <c r="E30" s="20"/>
      <c r="F30" s="20"/>
      <c r="G30" s="20"/>
      <c r="H30" s="20"/>
      <c r="I30" s="20"/>
      <c r="J30" s="20"/>
      <c r="K30" s="20"/>
      <c r="L30" s="20"/>
      <c r="M30" s="20">
        <f t="shared" si="0"/>
        <v>5.5</v>
      </c>
      <c r="N30" s="20">
        <f t="shared" si="1"/>
        <v>0.6</v>
      </c>
      <c r="O30" s="20"/>
    </row>
    <row r="31" spans="1:15" ht="15.75">
      <c r="A31" s="20" t="s">
        <v>162</v>
      </c>
      <c r="B31" s="22" t="s">
        <v>11</v>
      </c>
      <c r="C31" s="20">
        <f>VLOOKUP($B31,ФФП!$B$4:$L$41,11,0)</f>
        <v>5.5</v>
      </c>
      <c r="D31" s="20">
        <f>VLOOKUP($B31,ФФП!$B$4:$C$41,2,0)/10</f>
        <v>0.5</v>
      </c>
      <c r="E31" s="20"/>
      <c r="F31" s="20"/>
      <c r="G31" s="20"/>
      <c r="H31" s="20"/>
      <c r="I31" s="20"/>
      <c r="J31" s="20"/>
      <c r="K31" s="20"/>
      <c r="L31" s="20"/>
      <c r="M31" s="20">
        <f t="shared" si="0"/>
        <v>5.5</v>
      </c>
      <c r="N31" s="20">
        <f t="shared" si="1"/>
        <v>0.5</v>
      </c>
      <c r="O31" s="20"/>
    </row>
    <row r="32" spans="1:15" ht="15.75">
      <c r="A32" s="20" t="s">
        <v>161</v>
      </c>
      <c r="B32" s="25" t="s">
        <v>5</v>
      </c>
      <c r="C32" s="20">
        <f>VLOOKUP($B32,ФФП!$B$4:$L$41,11,0)</f>
        <v>2</v>
      </c>
      <c r="D32" s="20">
        <f>VLOOKUP($B32,ФФП!$B$4:$C$41,2,0)/10</f>
        <v>0.6</v>
      </c>
      <c r="E32" s="20"/>
      <c r="F32" s="20"/>
      <c r="G32" s="20"/>
      <c r="H32" s="20"/>
      <c r="I32" s="20"/>
      <c r="J32" s="20"/>
      <c r="K32" s="20"/>
      <c r="L32" s="20"/>
      <c r="M32" s="20">
        <f t="shared" si="0"/>
        <v>2</v>
      </c>
      <c r="N32" s="20">
        <f t="shared" si="1"/>
        <v>0.6</v>
      </c>
      <c r="O32" s="20"/>
    </row>
    <row r="33" spans="1:15" ht="15.75">
      <c r="A33" s="20" t="s">
        <v>161</v>
      </c>
      <c r="B33" s="22" t="s">
        <v>152</v>
      </c>
      <c r="C33" s="20">
        <f>VLOOKUP($B33,ФФП!$B$4:$L$41,11,0)</f>
        <v>2</v>
      </c>
      <c r="D33" s="20">
        <f>VLOOKUP($B33,ФФП!$B$4:$C$41,2,0)/10</f>
        <v>0.5</v>
      </c>
      <c r="E33" s="20"/>
      <c r="F33" s="20"/>
      <c r="G33" s="20"/>
      <c r="H33" s="20"/>
      <c r="I33" s="20"/>
      <c r="J33" s="20"/>
      <c r="K33" s="20"/>
      <c r="L33" s="20"/>
      <c r="M33" s="20">
        <f t="shared" si="0"/>
        <v>2</v>
      </c>
      <c r="N33" s="20">
        <f t="shared" si="1"/>
        <v>0.5</v>
      </c>
      <c r="O33" s="20"/>
    </row>
    <row r="34" spans="1:15" ht="15.75">
      <c r="A34" s="20" t="s">
        <v>161</v>
      </c>
      <c r="B34" s="22" t="s">
        <v>149</v>
      </c>
      <c r="C34" s="20">
        <f>VLOOKUP($B34,ФФП!$B$4:$L$41,11,0)</f>
        <v>2</v>
      </c>
      <c r="D34" s="20">
        <f>VLOOKUP($B34,ФФП!$B$4:$C$41,2,0)/10</f>
        <v>0.2</v>
      </c>
      <c r="E34" s="20"/>
      <c r="F34" s="20"/>
      <c r="G34" s="20"/>
      <c r="H34" s="20"/>
      <c r="I34" s="20"/>
      <c r="J34" s="20"/>
      <c r="K34" s="20"/>
      <c r="L34" s="20"/>
      <c r="M34" s="20">
        <f t="shared" si="0"/>
        <v>2</v>
      </c>
      <c r="N34" s="20">
        <f t="shared" si="1"/>
        <v>0.2</v>
      </c>
      <c r="O34" s="20"/>
    </row>
    <row r="35" spans="1:15" ht="15.75">
      <c r="A35" s="20"/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>
        <f t="shared" si="0"/>
        <v>0</v>
      </c>
      <c r="N35" s="20">
        <f t="shared" si="1"/>
        <v>0</v>
      </c>
      <c r="O35" s="20"/>
    </row>
  </sheetData>
  <mergeCells count="8">
    <mergeCell ref="A2:A3"/>
    <mergeCell ref="K2:L2"/>
    <mergeCell ref="M2:O2"/>
    <mergeCell ref="B2:B3"/>
    <mergeCell ref="C2:D2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mitrofanov.ai</dc:creator>
  <cp:keywords/>
  <dc:description/>
  <cp:lastModifiedBy>mitrofanov.ai</cp:lastModifiedBy>
  <dcterms:created xsi:type="dcterms:W3CDTF">2009-05-19T05:29:06Z</dcterms:created>
  <dcterms:modified xsi:type="dcterms:W3CDTF">2010-02-17T06:42:33Z</dcterms:modified>
  <cp:category/>
  <cp:version/>
  <cp:contentType/>
  <cp:contentStatus/>
</cp:coreProperties>
</file>